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ina\Documents\ŽUPANIJA\Izvršenje proračuna\"/>
    </mc:Choice>
  </mc:AlternateContent>
  <xr:revisionPtr revIDLastSave="0" documentId="13_ncr:1_{3F56C2A8-F5B4-4736-AB22-3C1281B0EECE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SAŽETAK" sheetId="1" r:id="rId1"/>
    <sheet name=" Račun prihoda i rashoda" sheetId="2" r:id="rId2"/>
    <sheet name="Prihodi i rashodi po izvorima" sheetId="3" r:id="rId3"/>
    <sheet name="Rashodi prema funkcijskoj kl" sheetId="4" r:id="rId4"/>
    <sheet name="Račun financiranja" sheetId="5" r:id="rId5"/>
    <sheet name="Račun financiranja po izvorima" sheetId="6" r:id="rId6"/>
    <sheet name="POSEBNI DIO" sheetId="7" r:id="rId7"/>
    <sheet name="List2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8" i="7" l="1"/>
  <c r="C308" i="7"/>
  <c r="D309" i="7"/>
  <c r="C309" i="7"/>
  <c r="D237" i="7"/>
  <c r="D236" i="7" s="1"/>
  <c r="C237" i="7"/>
  <c r="D203" i="7"/>
  <c r="D122" i="7"/>
  <c r="D121" i="7" s="1"/>
  <c r="D120" i="7" s="1"/>
  <c r="D119" i="7" s="1"/>
  <c r="D118" i="7" s="1"/>
  <c r="C122" i="7"/>
  <c r="C121" i="7" s="1"/>
  <c r="C120" i="7" s="1"/>
  <c r="J15" i="1"/>
  <c r="I15" i="1"/>
  <c r="E30" i="7"/>
  <c r="E36" i="7"/>
  <c r="E50" i="7"/>
  <c r="E51" i="7"/>
  <c r="E52" i="7"/>
  <c r="E54" i="7"/>
  <c r="E55" i="7"/>
  <c r="E56" i="7"/>
  <c r="E57" i="7"/>
  <c r="E59" i="7"/>
  <c r="E60" i="7"/>
  <c r="E61" i="7"/>
  <c r="E62" i="7"/>
  <c r="E63" i="7"/>
  <c r="E64" i="7"/>
  <c r="E65" i="7"/>
  <c r="E66" i="7"/>
  <c r="E68" i="7"/>
  <c r="E69" i="7"/>
  <c r="E70" i="7"/>
  <c r="E71" i="7"/>
  <c r="E72" i="7"/>
  <c r="E75" i="7"/>
  <c r="E81" i="7"/>
  <c r="E83" i="7"/>
  <c r="E84" i="7"/>
  <c r="E92" i="7"/>
  <c r="E99" i="7"/>
  <c r="E105" i="7"/>
  <c r="E111" i="7"/>
  <c r="E117" i="7"/>
  <c r="E129" i="7"/>
  <c r="E131" i="7"/>
  <c r="E133" i="7"/>
  <c r="E136" i="7"/>
  <c r="E137" i="7"/>
  <c r="E146" i="7"/>
  <c r="E148" i="7"/>
  <c r="E150" i="7"/>
  <c r="E153" i="7"/>
  <c r="E154" i="7"/>
  <c r="E164" i="7"/>
  <c r="E166" i="7"/>
  <c r="E168" i="7"/>
  <c r="E171" i="7"/>
  <c r="E172" i="7"/>
  <c r="E184" i="7"/>
  <c r="E191" i="7"/>
  <c r="E197" i="7"/>
  <c r="E204" i="7"/>
  <c r="E213" i="7"/>
  <c r="E215" i="7"/>
  <c r="E217" i="7"/>
  <c r="E218" i="7"/>
  <c r="E219" i="7"/>
  <c r="E220" i="7"/>
  <c r="E222" i="7"/>
  <c r="E223" i="7"/>
  <c r="E228" i="7"/>
  <c r="E230" i="7"/>
  <c r="E232" i="7"/>
  <c r="E235" i="7"/>
  <c r="E243" i="7"/>
  <c r="E244" i="7"/>
  <c r="E246" i="7"/>
  <c r="E247" i="7"/>
  <c r="E248" i="7"/>
  <c r="E249" i="7"/>
  <c r="E251" i="7"/>
  <c r="E252" i="7"/>
  <c r="E253" i="7"/>
  <c r="E255" i="7"/>
  <c r="E256" i="7"/>
  <c r="E261" i="7"/>
  <c r="E268" i="7"/>
  <c r="E269" i="7"/>
  <c r="E275" i="7"/>
  <c r="E277" i="7"/>
  <c r="E288" i="7"/>
  <c r="E289" i="7"/>
  <c r="E290" i="7"/>
  <c r="E292" i="7"/>
  <c r="E294" i="7"/>
  <c r="E295" i="7"/>
  <c r="E298" i="7"/>
  <c r="E300" i="7"/>
  <c r="E301" i="7"/>
  <c r="E304" i="7"/>
  <c r="E312" i="7"/>
  <c r="E318" i="7"/>
  <c r="E323" i="7"/>
  <c r="E329" i="7"/>
  <c r="E330" i="7"/>
  <c r="E335" i="7"/>
  <c r="E336" i="7"/>
  <c r="E337" i="7"/>
  <c r="E339" i="7"/>
  <c r="E340" i="7"/>
  <c r="E341" i="7"/>
  <c r="E342" i="7"/>
  <c r="E343" i="7"/>
  <c r="E344" i="7"/>
  <c r="E346" i="7"/>
  <c r="E347" i="7"/>
  <c r="E348" i="7"/>
  <c r="E349" i="7"/>
  <c r="E350" i="7"/>
  <c r="E351" i="7"/>
  <c r="E352" i="7"/>
  <c r="E353" i="7"/>
  <c r="E355" i="7"/>
  <c r="E358" i="7"/>
  <c r="E368" i="7"/>
  <c r="E369" i="7"/>
  <c r="E370" i="7"/>
  <c r="E371" i="7"/>
  <c r="E372" i="7"/>
  <c r="E374" i="7"/>
  <c r="E375" i="7"/>
  <c r="E376" i="7"/>
  <c r="E377" i="7"/>
  <c r="E379" i="7"/>
  <c r="E388" i="7"/>
  <c r="E389" i="7"/>
  <c r="E390" i="7"/>
  <c r="E392" i="7"/>
  <c r="E394" i="7"/>
  <c r="E397" i="7"/>
  <c r="E399" i="7"/>
  <c r="E404" i="7"/>
  <c r="E405" i="7"/>
  <c r="E406" i="7"/>
  <c r="E408" i="7"/>
  <c r="E410" i="7"/>
  <c r="E413" i="7"/>
  <c r="E419" i="7"/>
  <c r="E425" i="7"/>
  <c r="E430" i="7"/>
  <c r="E431" i="7"/>
  <c r="E437" i="7"/>
  <c r="E438" i="7"/>
  <c r="E439" i="7"/>
  <c r="E440" i="7"/>
  <c r="E441" i="7"/>
  <c r="E443" i="7"/>
  <c r="E448" i="7"/>
  <c r="E449" i="7"/>
  <c r="E451" i="7"/>
  <c r="E456" i="7"/>
  <c r="E457" i="7"/>
  <c r="E459" i="7"/>
  <c r="E464" i="7"/>
  <c r="E465" i="7"/>
  <c r="E466" i="7"/>
  <c r="E471" i="7"/>
  <c r="E477" i="7"/>
  <c r="E480" i="7"/>
  <c r="E482" i="7"/>
  <c r="E488" i="7"/>
  <c r="E494" i="7"/>
  <c r="E503" i="7"/>
  <c r="E507" i="7"/>
  <c r="E512" i="7"/>
  <c r="E516" i="7"/>
  <c r="E522" i="7"/>
  <c r="E524" i="7"/>
  <c r="E527" i="7"/>
  <c r="E528" i="7"/>
  <c r="E530" i="7"/>
  <c r="E531" i="7"/>
  <c r="E532" i="7"/>
  <c r="E534" i="7"/>
  <c r="E535" i="7"/>
  <c r="E537" i="7"/>
  <c r="E543" i="7"/>
  <c r="E15" i="7"/>
  <c r="F13" i="4"/>
  <c r="F14" i="4"/>
  <c r="F15" i="4"/>
  <c r="F16" i="4"/>
  <c r="E13" i="4"/>
  <c r="E14" i="4"/>
  <c r="E15" i="4"/>
  <c r="E16" i="4"/>
  <c r="F57" i="3"/>
  <c r="F56" i="3"/>
  <c r="F55" i="3"/>
  <c r="F53" i="3"/>
  <c r="F52" i="3"/>
  <c r="F51" i="3"/>
  <c r="F50" i="3"/>
  <c r="F49" i="3"/>
  <c r="F48" i="3"/>
  <c r="F47" i="3"/>
  <c r="F45" i="3"/>
  <c r="F44" i="3"/>
  <c r="F43" i="3"/>
  <c r="F41" i="3"/>
  <c r="F39" i="3"/>
  <c r="E57" i="3"/>
  <c r="E55" i="3"/>
  <c r="E53" i="3"/>
  <c r="E52" i="3"/>
  <c r="E51" i="3"/>
  <c r="E50" i="3"/>
  <c r="E49" i="3"/>
  <c r="E48" i="3"/>
  <c r="E47" i="3"/>
  <c r="E45" i="3"/>
  <c r="E44" i="3"/>
  <c r="E43" i="3"/>
  <c r="E41" i="3"/>
  <c r="E40" i="3"/>
  <c r="E39" i="3"/>
  <c r="F13" i="3"/>
  <c r="F14" i="3"/>
  <c r="F15" i="3"/>
  <c r="F17" i="3"/>
  <c r="F18" i="3"/>
  <c r="F19" i="3"/>
  <c r="F21" i="3"/>
  <c r="F22" i="3"/>
  <c r="F23" i="3"/>
  <c r="F24" i="3"/>
  <c r="F28" i="3"/>
  <c r="F29" i="3"/>
  <c r="F30" i="3"/>
  <c r="E12" i="3"/>
  <c r="E13" i="3"/>
  <c r="E15" i="3"/>
  <c r="E17" i="3"/>
  <c r="E18" i="3"/>
  <c r="E19" i="3"/>
  <c r="E21" i="3"/>
  <c r="E23" i="3"/>
  <c r="E24" i="3"/>
  <c r="E28" i="3"/>
  <c r="H38" i="2"/>
  <c r="H37" i="2"/>
  <c r="H35" i="2"/>
  <c r="H34" i="2"/>
  <c r="H33" i="2"/>
  <c r="H32" i="2"/>
  <c r="H31" i="2"/>
  <c r="H30" i="2"/>
  <c r="G38" i="2"/>
  <c r="G37" i="2"/>
  <c r="G34" i="2"/>
  <c r="G33" i="2"/>
  <c r="G32" i="2"/>
  <c r="G31" i="2"/>
  <c r="G30" i="2"/>
  <c r="H13" i="2"/>
  <c r="H14" i="2"/>
  <c r="H15" i="2"/>
  <c r="H16" i="2"/>
  <c r="H17" i="2"/>
  <c r="H21" i="2"/>
  <c r="G13" i="2"/>
  <c r="G14" i="2"/>
  <c r="G15" i="2"/>
  <c r="G16" i="2"/>
  <c r="G17" i="2"/>
  <c r="G20" i="2"/>
  <c r="G21" i="2"/>
  <c r="J14" i="1"/>
  <c r="J13" i="1"/>
  <c r="J10" i="1"/>
  <c r="I30" i="1"/>
  <c r="I14" i="1"/>
  <c r="I13" i="1"/>
  <c r="I10" i="1"/>
  <c r="D542" i="7"/>
  <c r="D541" i="7" s="1"/>
  <c r="C542" i="7"/>
  <c r="C541" i="7" s="1"/>
  <c r="C540" i="7" s="1"/>
  <c r="C539" i="7" s="1"/>
  <c r="C538" i="7" s="1"/>
  <c r="D536" i="7"/>
  <c r="C536" i="7"/>
  <c r="D533" i="7"/>
  <c r="C533" i="7"/>
  <c r="D529" i="7"/>
  <c r="C529" i="7"/>
  <c r="D526" i="7"/>
  <c r="C526" i="7"/>
  <c r="D523" i="7"/>
  <c r="C523" i="7"/>
  <c r="D521" i="7"/>
  <c r="C521" i="7"/>
  <c r="D515" i="7"/>
  <c r="D514" i="7" s="1"/>
  <c r="C515" i="7"/>
  <c r="C514" i="7" s="1"/>
  <c r="C513" i="7" s="1"/>
  <c r="D511" i="7"/>
  <c r="D510" i="7" s="1"/>
  <c r="C511" i="7"/>
  <c r="C510" i="7" s="1"/>
  <c r="C509" i="7" s="1"/>
  <c r="D506" i="7"/>
  <c r="D505" i="7" s="1"/>
  <c r="D504" i="7" s="1"/>
  <c r="C506" i="7"/>
  <c r="C505" i="7" s="1"/>
  <c r="C504" i="7" s="1"/>
  <c r="D502" i="7"/>
  <c r="D501" i="7" s="1"/>
  <c r="D500" i="7" s="1"/>
  <c r="C502" i="7"/>
  <c r="C501" i="7" s="1"/>
  <c r="C500" i="7" s="1"/>
  <c r="D497" i="7"/>
  <c r="D496" i="7" s="1"/>
  <c r="D495" i="7" s="1"/>
  <c r="C497" i="7"/>
  <c r="C496" i="7" s="1"/>
  <c r="C495" i="7" s="1"/>
  <c r="D493" i="7"/>
  <c r="D492" i="7" s="1"/>
  <c r="D491" i="7" s="1"/>
  <c r="C493" i="7"/>
  <c r="C492" i="7" s="1"/>
  <c r="C491" i="7" s="1"/>
  <c r="D487" i="7"/>
  <c r="C487" i="7"/>
  <c r="C486" i="7" s="1"/>
  <c r="C485" i="7" s="1"/>
  <c r="C484" i="7" s="1"/>
  <c r="C483" i="7" s="1"/>
  <c r="D481" i="7"/>
  <c r="C481" i="7"/>
  <c r="D479" i="7"/>
  <c r="C479" i="7"/>
  <c r="D476" i="7"/>
  <c r="D475" i="7" s="1"/>
  <c r="C476" i="7"/>
  <c r="C475" i="7" s="1"/>
  <c r="D470" i="7"/>
  <c r="C470" i="7"/>
  <c r="C469" i="7" s="1"/>
  <c r="C468" i="7" s="1"/>
  <c r="C467" i="7" s="1"/>
  <c r="D463" i="7"/>
  <c r="D462" i="7" s="1"/>
  <c r="D461" i="7" s="1"/>
  <c r="D460" i="7" s="1"/>
  <c r="C463" i="7"/>
  <c r="C462" i="7" s="1"/>
  <c r="C461" i="7" s="1"/>
  <c r="C460" i="7" s="1"/>
  <c r="D458" i="7"/>
  <c r="C458" i="7"/>
  <c r="D455" i="7"/>
  <c r="C455" i="7"/>
  <c r="D450" i="7"/>
  <c r="C450" i="7"/>
  <c r="D447" i="7"/>
  <c r="C447" i="7"/>
  <c r="D442" i="7"/>
  <c r="C442" i="7"/>
  <c r="D436" i="7"/>
  <c r="C436" i="7"/>
  <c r="D429" i="7"/>
  <c r="D428" i="7" s="1"/>
  <c r="D427" i="7" s="1"/>
  <c r="D426" i="7" s="1"/>
  <c r="C429" i="7"/>
  <c r="C428" i="7" s="1"/>
  <c r="C427" i="7" s="1"/>
  <c r="C426" i="7" s="1"/>
  <c r="D424" i="7"/>
  <c r="D423" i="7" s="1"/>
  <c r="D422" i="7" s="1"/>
  <c r="D421" i="7" s="1"/>
  <c r="C424" i="7"/>
  <c r="C423" i="7" s="1"/>
  <c r="C422" i="7" s="1"/>
  <c r="C421" i="7" s="1"/>
  <c r="D418" i="7"/>
  <c r="C418" i="7"/>
  <c r="C417" i="7" s="1"/>
  <c r="C416" i="7" s="1"/>
  <c r="C415" i="7" s="1"/>
  <c r="C414" i="7" s="1"/>
  <c r="D412" i="7"/>
  <c r="D411" i="7" s="1"/>
  <c r="C412" i="7"/>
  <c r="C411" i="7" s="1"/>
  <c r="D409" i="7"/>
  <c r="C409" i="7"/>
  <c r="C402" i="7" s="1"/>
  <c r="D407" i="7"/>
  <c r="C407" i="7"/>
  <c r="D403" i="7"/>
  <c r="C403" i="7"/>
  <c r="D398" i="7"/>
  <c r="C398" i="7"/>
  <c r="D396" i="7"/>
  <c r="C396" i="7"/>
  <c r="D393" i="7"/>
  <c r="C393" i="7"/>
  <c r="D391" i="7"/>
  <c r="C391" i="7"/>
  <c r="D387" i="7"/>
  <c r="C387" i="7"/>
  <c r="D381" i="7"/>
  <c r="D380" i="7" s="1"/>
  <c r="C381" i="7"/>
  <c r="C380" i="7" s="1"/>
  <c r="D378" i="7"/>
  <c r="C378" i="7"/>
  <c r="D373" i="7"/>
  <c r="C373" i="7"/>
  <c r="D366" i="7"/>
  <c r="C366" i="7"/>
  <c r="D362" i="7"/>
  <c r="C362" i="7"/>
  <c r="D357" i="7"/>
  <c r="D356" i="7" s="1"/>
  <c r="C357" i="7"/>
  <c r="C356" i="7" s="1"/>
  <c r="D354" i="7"/>
  <c r="C354" i="7"/>
  <c r="D345" i="7"/>
  <c r="C345" i="7"/>
  <c r="D338" i="7"/>
  <c r="C338" i="7"/>
  <c r="D334" i="7"/>
  <c r="C334" i="7"/>
  <c r="D328" i="7"/>
  <c r="D327" i="7" s="1"/>
  <c r="D326" i="7" s="1"/>
  <c r="D325" i="7" s="1"/>
  <c r="C328" i="7"/>
  <c r="C327" i="7" s="1"/>
  <c r="C326" i="7" s="1"/>
  <c r="C325" i="7" s="1"/>
  <c r="D322" i="7"/>
  <c r="C322" i="7"/>
  <c r="C321" i="7" s="1"/>
  <c r="C320" i="7" s="1"/>
  <c r="C319" i="7" s="1"/>
  <c r="D317" i="7"/>
  <c r="D316" i="7" s="1"/>
  <c r="D315" i="7" s="1"/>
  <c r="D314" i="7" s="1"/>
  <c r="C317" i="7"/>
  <c r="C316" i="7" s="1"/>
  <c r="D311" i="7"/>
  <c r="D307" i="7" s="1"/>
  <c r="D306" i="7" s="1"/>
  <c r="D305" i="7" s="1"/>
  <c r="C311" i="7"/>
  <c r="C307" i="7" s="1"/>
  <c r="C306" i="7" s="1"/>
  <c r="C305" i="7" s="1"/>
  <c r="D303" i="7"/>
  <c r="D302" i="7" s="1"/>
  <c r="C303" i="7"/>
  <c r="C302" i="7" s="1"/>
  <c r="D299" i="7"/>
  <c r="C299" i="7"/>
  <c r="D297" i="7"/>
  <c r="C297" i="7"/>
  <c r="D293" i="7"/>
  <c r="C293" i="7"/>
  <c r="D291" i="7"/>
  <c r="C291" i="7"/>
  <c r="D287" i="7"/>
  <c r="C287" i="7"/>
  <c r="C286" i="7" s="1"/>
  <c r="D281" i="7"/>
  <c r="D280" i="7" s="1"/>
  <c r="D279" i="7" s="1"/>
  <c r="D278" i="7" s="1"/>
  <c r="C281" i="7"/>
  <c r="C280" i="7" s="1"/>
  <c r="C279" i="7" s="1"/>
  <c r="C278" i="7" s="1"/>
  <c r="D276" i="7"/>
  <c r="C276" i="7"/>
  <c r="D270" i="7"/>
  <c r="C270" i="7"/>
  <c r="D267" i="7"/>
  <c r="C267" i="7"/>
  <c r="D265" i="7"/>
  <c r="C265" i="7"/>
  <c r="D260" i="7"/>
  <c r="D259" i="7" s="1"/>
  <c r="D258" i="7" s="1"/>
  <c r="D257" i="7" s="1"/>
  <c r="C260" i="7"/>
  <c r="C259" i="7" s="1"/>
  <c r="C258" i="7" s="1"/>
  <c r="C257" i="7" s="1"/>
  <c r="D254" i="7"/>
  <c r="C254" i="7"/>
  <c r="D250" i="7"/>
  <c r="C250" i="7"/>
  <c r="D245" i="7"/>
  <c r="C245" i="7"/>
  <c r="D242" i="7"/>
  <c r="C242" i="7"/>
  <c r="D234" i="7"/>
  <c r="D233" i="7" s="1"/>
  <c r="C234" i="7"/>
  <c r="C233" i="7" s="1"/>
  <c r="D229" i="7"/>
  <c r="C229" i="7"/>
  <c r="D221" i="7"/>
  <c r="C221" i="7"/>
  <c r="D216" i="7"/>
  <c r="C216" i="7"/>
  <c r="D212" i="7"/>
  <c r="C212" i="7"/>
  <c r="D202" i="7"/>
  <c r="D201" i="7" s="1"/>
  <c r="D200" i="7" s="1"/>
  <c r="D199" i="7" s="1"/>
  <c r="D198" i="7" s="1"/>
  <c r="C203" i="7"/>
  <c r="C202" i="7" s="1"/>
  <c r="C201" i="7" s="1"/>
  <c r="C200" i="7" s="1"/>
  <c r="C199" i="7" s="1"/>
  <c r="C198" i="7" s="1"/>
  <c r="D196" i="7"/>
  <c r="D195" i="7" s="1"/>
  <c r="D194" i="7" s="1"/>
  <c r="D193" i="7" s="1"/>
  <c r="D192" i="7" s="1"/>
  <c r="C196" i="7"/>
  <c r="C195" i="7" s="1"/>
  <c r="C194" i="7" s="1"/>
  <c r="C193" i="7" s="1"/>
  <c r="C192" i="7" s="1"/>
  <c r="D190" i="7"/>
  <c r="D189" i="7" s="1"/>
  <c r="D188" i="7" s="1"/>
  <c r="D187" i="7" s="1"/>
  <c r="D186" i="7" s="1"/>
  <c r="C190" i="7"/>
  <c r="C189" i="7" s="1"/>
  <c r="C188" i="7" s="1"/>
  <c r="C187" i="7" s="1"/>
  <c r="C186" i="7" s="1"/>
  <c r="D182" i="7"/>
  <c r="D181" i="7" s="1"/>
  <c r="C182" i="7"/>
  <c r="C181" i="7" s="1"/>
  <c r="C180" i="7" s="1"/>
  <c r="C179" i="7" s="1"/>
  <c r="C178" i="7" s="1"/>
  <c r="D174" i="7"/>
  <c r="C174" i="7"/>
  <c r="D170" i="7"/>
  <c r="C170" i="7"/>
  <c r="D167" i="7"/>
  <c r="C167" i="7"/>
  <c r="D165" i="7"/>
  <c r="C165" i="7"/>
  <c r="D163" i="7"/>
  <c r="C163" i="7"/>
  <c r="D156" i="7"/>
  <c r="C156" i="7"/>
  <c r="D152" i="7"/>
  <c r="C152" i="7"/>
  <c r="D149" i="7"/>
  <c r="C149" i="7"/>
  <c r="D147" i="7"/>
  <c r="C147" i="7"/>
  <c r="D145" i="7"/>
  <c r="C145" i="7"/>
  <c r="D139" i="7"/>
  <c r="C139" i="7"/>
  <c r="D135" i="7"/>
  <c r="C135" i="7"/>
  <c r="D132" i="7"/>
  <c r="C132" i="7"/>
  <c r="D130" i="7"/>
  <c r="C130" i="7"/>
  <c r="D128" i="7"/>
  <c r="C128" i="7"/>
  <c r="D116" i="7"/>
  <c r="D115" i="7" s="1"/>
  <c r="D114" i="7" s="1"/>
  <c r="D113" i="7" s="1"/>
  <c r="D112" i="7" s="1"/>
  <c r="C116" i="7"/>
  <c r="C115" i="7" s="1"/>
  <c r="C114" i="7" s="1"/>
  <c r="C113" i="7" s="1"/>
  <c r="C112" i="7" s="1"/>
  <c r="D110" i="7"/>
  <c r="D109" i="7" s="1"/>
  <c r="D108" i="7" s="1"/>
  <c r="D107" i="7" s="1"/>
  <c r="D106" i="7" s="1"/>
  <c r="C110" i="7"/>
  <c r="C109" i="7" s="1"/>
  <c r="C108" i="7" s="1"/>
  <c r="C107" i="7" s="1"/>
  <c r="C106" i="7" s="1"/>
  <c r="D104" i="7"/>
  <c r="D103" i="7" s="1"/>
  <c r="D102" i="7" s="1"/>
  <c r="D101" i="7" s="1"/>
  <c r="D100" i="7" s="1"/>
  <c r="C104" i="7"/>
  <c r="C103" i="7" s="1"/>
  <c r="C102" i="7" s="1"/>
  <c r="C101" i="7" s="1"/>
  <c r="C100" i="7" s="1"/>
  <c r="D97" i="7"/>
  <c r="C97" i="7"/>
  <c r="C96" i="7" s="1"/>
  <c r="C95" i="7" s="1"/>
  <c r="C94" i="7" s="1"/>
  <c r="C93" i="7" s="1"/>
  <c r="D91" i="7"/>
  <c r="D90" i="7" s="1"/>
  <c r="D89" i="7" s="1"/>
  <c r="D88" i="7" s="1"/>
  <c r="C91" i="7"/>
  <c r="C90" i="7" s="1"/>
  <c r="C89" i="7" s="1"/>
  <c r="C88" i="7" s="1"/>
  <c r="D82" i="7"/>
  <c r="C82" i="7"/>
  <c r="D80" i="7"/>
  <c r="C80" i="7"/>
  <c r="D74" i="7"/>
  <c r="D73" i="7" s="1"/>
  <c r="C74" i="7"/>
  <c r="C73" i="7" s="1"/>
  <c r="D67" i="7"/>
  <c r="C67" i="7"/>
  <c r="D58" i="7"/>
  <c r="C58" i="7"/>
  <c r="D53" i="7"/>
  <c r="C53" i="7"/>
  <c r="D49" i="7"/>
  <c r="C49" i="7"/>
  <c r="D43" i="7"/>
  <c r="D42" i="7" s="1"/>
  <c r="D41" i="7" s="1"/>
  <c r="D40" i="7" s="1"/>
  <c r="D39" i="7" s="1"/>
  <c r="C43" i="7"/>
  <c r="C42" i="7" s="1"/>
  <c r="C41" i="7" s="1"/>
  <c r="C40" i="7" s="1"/>
  <c r="C39" i="7" s="1"/>
  <c r="D35" i="7"/>
  <c r="D34" i="7" s="1"/>
  <c r="D33" i="7" s="1"/>
  <c r="D32" i="7" s="1"/>
  <c r="D31" i="7" s="1"/>
  <c r="C35" i="7"/>
  <c r="C34" i="7" s="1"/>
  <c r="C33" i="7" s="1"/>
  <c r="C32" i="7" s="1"/>
  <c r="C31" i="7" s="1"/>
  <c r="D29" i="7"/>
  <c r="D28" i="7" s="1"/>
  <c r="D27" i="7" s="1"/>
  <c r="D26" i="7" s="1"/>
  <c r="D25" i="7" s="1"/>
  <c r="C29" i="7"/>
  <c r="C28" i="7" s="1"/>
  <c r="C27" i="7" s="1"/>
  <c r="C26" i="7" s="1"/>
  <c r="C25" i="7" s="1"/>
  <c r="D23" i="7"/>
  <c r="D22" i="7" s="1"/>
  <c r="D21" i="7" s="1"/>
  <c r="D20" i="7" s="1"/>
  <c r="D19" i="7" s="1"/>
  <c r="C23" i="7"/>
  <c r="C22" i="7" s="1"/>
  <c r="C21" i="7" s="1"/>
  <c r="C20" i="7" s="1"/>
  <c r="C19" i="7" s="1"/>
  <c r="D14" i="7"/>
  <c r="D13" i="7" s="1"/>
  <c r="C14" i="7"/>
  <c r="C13" i="7" s="1"/>
  <c r="C12" i="7" s="1"/>
  <c r="C11" i="7" s="1"/>
  <c r="C10" i="7" s="1"/>
  <c r="C9" i="7" s="1"/>
  <c r="C8" i="7" s="1"/>
  <c r="C7" i="7" s="1"/>
  <c r="D12" i="4"/>
  <c r="D11" i="4" s="1"/>
  <c r="C12" i="4"/>
  <c r="C11" i="4" s="1"/>
  <c r="B12" i="4"/>
  <c r="B11" i="4" s="1"/>
  <c r="D56" i="3"/>
  <c r="E56" i="3" s="1"/>
  <c r="C56" i="3"/>
  <c r="B56" i="3"/>
  <c r="D54" i="3"/>
  <c r="E54" i="3" s="1"/>
  <c r="C54" i="3"/>
  <c r="B54" i="3"/>
  <c r="D46" i="3"/>
  <c r="F46" i="3" s="1"/>
  <c r="C46" i="3"/>
  <c r="B46" i="3"/>
  <c r="D42" i="3"/>
  <c r="F42" i="3" s="1"/>
  <c r="C42" i="3"/>
  <c r="B42" i="3"/>
  <c r="D40" i="3"/>
  <c r="F40" i="3" s="1"/>
  <c r="C40" i="3"/>
  <c r="B40" i="3"/>
  <c r="D38" i="3"/>
  <c r="E38" i="3" s="1"/>
  <c r="C38" i="3"/>
  <c r="B38" i="3"/>
  <c r="D29" i="3"/>
  <c r="C29" i="3"/>
  <c r="B29" i="3"/>
  <c r="D27" i="3"/>
  <c r="F27" i="3" s="1"/>
  <c r="C27" i="3"/>
  <c r="B27" i="3"/>
  <c r="D20" i="3"/>
  <c r="F20" i="3" s="1"/>
  <c r="C20" i="3"/>
  <c r="B20" i="3"/>
  <c r="D16" i="3"/>
  <c r="F16" i="3" s="1"/>
  <c r="C16" i="3"/>
  <c r="B16" i="3"/>
  <c r="D14" i="3"/>
  <c r="E14" i="3" s="1"/>
  <c r="C14" i="3"/>
  <c r="B14" i="3"/>
  <c r="D12" i="3"/>
  <c r="F12" i="3" s="1"/>
  <c r="C12" i="3"/>
  <c r="B12" i="3"/>
  <c r="F35" i="2"/>
  <c r="G35" i="2" s="1"/>
  <c r="E35" i="2"/>
  <c r="D35" i="2"/>
  <c r="F29" i="2"/>
  <c r="G29" i="2" s="1"/>
  <c r="E29" i="2"/>
  <c r="D29" i="2"/>
  <c r="D28" i="2" s="1"/>
  <c r="F20" i="2"/>
  <c r="H20" i="2" s="1"/>
  <c r="E20" i="2"/>
  <c r="D20" i="2"/>
  <c r="F18" i="2"/>
  <c r="E18" i="2"/>
  <c r="D18" i="2"/>
  <c r="F12" i="2"/>
  <c r="F11" i="2" s="1"/>
  <c r="G11" i="2" s="1"/>
  <c r="E12" i="2"/>
  <c r="D12" i="2"/>
  <c r="D11" i="2" s="1"/>
  <c r="F40" i="1"/>
  <c r="G37" i="1" s="1"/>
  <c r="G40" i="1" s="1"/>
  <c r="H37" i="1" s="1"/>
  <c r="H40" i="1" s="1"/>
  <c r="H23" i="1"/>
  <c r="G23" i="1"/>
  <c r="F23" i="1"/>
  <c r="H12" i="1"/>
  <c r="J12" i="1" s="1"/>
  <c r="G12" i="1"/>
  <c r="F12" i="1"/>
  <c r="H9" i="1"/>
  <c r="I9" i="1" s="1"/>
  <c r="G9" i="1"/>
  <c r="G15" i="1" s="1"/>
  <c r="F9" i="1"/>
  <c r="D435" i="7" l="1"/>
  <c r="D434" i="7" s="1"/>
  <c r="D433" i="7" s="1"/>
  <c r="C236" i="7"/>
  <c r="E192" i="7"/>
  <c r="E245" i="7"/>
  <c r="E470" i="7"/>
  <c r="E170" i="7"/>
  <c r="E270" i="7"/>
  <c r="E354" i="7"/>
  <c r="E152" i="7"/>
  <c r="C499" i="7"/>
  <c r="E186" i="7"/>
  <c r="E229" i="7"/>
  <c r="E130" i="7"/>
  <c r="E487" i="7"/>
  <c r="C435" i="7"/>
  <c r="C434" i="7" s="1"/>
  <c r="C433" i="7" s="1"/>
  <c r="E433" i="7" s="1"/>
  <c r="E366" i="7"/>
  <c r="E407" i="7"/>
  <c r="E447" i="7"/>
  <c r="E391" i="7"/>
  <c r="E460" i="7"/>
  <c r="E529" i="7"/>
  <c r="E212" i="7"/>
  <c r="E426" i="7"/>
  <c r="E163" i="7"/>
  <c r="E88" i="7"/>
  <c r="E132" i="7"/>
  <c r="E257" i="7"/>
  <c r="E462" i="7"/>
  <c r="E396" i="7"/>
  <c r="E167" i="7"/>
  <c r="E53" i="7"/>
  <c r="E293" i="7"/>
  <c r="E536" i="7"/>
  <c r="E461" i="7"/>
  <c r="E526" i="7"/>
  <c r="E421" i="7"/>
  <c r="D395" i="7"/>
  <c r="E463" i="7"/>
  <c r="E97" i="7"/>
  <c r="E216" i="7"/>
  <c r="C296" i="7"/>
  <c r="C285" i="7" s="1"/>
  <c r="C284" i="7" s="1"/>
  <c r="C283" i="7" s="1"/>
  <c r="E334" i="7"/>
  <c r="E403" i="7"/>
  <c r="E250" i="7"/>
  <c r="E479" i="7"/>
  <c r="E506" i="7"/>
  <c r="E481" i="7"/>
  <c r="E112" i="7"/>
  <c r="E149" i="7"/>
  <c r="E181" i="7"/>
  <c r="E233" i="7"/>
  <c r="E345" i="7"/>
  <c r="E409" i="7"/>
  <c r="E450" i="7"/>
  <c r="D486" i="7"/>
  <c r="D485" i="7" s="1"/>
  <c r="D484" i="7" s="1"/>
  <c r="D483" i="7" s="1"/>
  <c r="E483" i="7" s="1"/>
  <c r="E242" i="7"/>
  <c r="E521" i="7"/>
  <c r="D134" i="7"/>
  <c r="E145" i="7"/>
  <c r="E317" i="7"/>
  <c r="E302" i="7"/>
  <c r="E511" i="7"/>
  <c r="E387" i="7"/>
  <c r="E306" i="7"/>
  <c r="E303" i="7"/>
  <c r="E411" i="7"/>
  <c r="E455" i="7"/>
  <c r="E542" i="7"/>
  <c r="E276" i="7"/>
  <c r="E305" i="7"/>
  <c r="E418" i="7"/>
  <c r="E458" i="7"/>
  <c r="E128" i="7"/>
  <c r="E165" i="7"/>
  <c r="E198" i="7"/>
  <c r="E356" i="7"/>
  <c r="E393" i="7"/>
  <c r="E523" i="7"/>
  <c r="E25" i="7"/>
  <c r="E80" i="7"/>
  <c r="E254" i="7"/>
  <c r="E287" i="7"/>
  <c r="E493" i="7"/>
  <c r="E106" i="7"/>
  <c r="E147" i="7"/>
  <c r="E291" i="7"/>
  <c r="E322" i="7"/>
  <c r="D469" i="7"/>
  <c r="D468" i="7" s="1"/>
  <c r="D467" i="7" s="1"/>
  <c r="E467" i="7" s="1"/>
  <c r="E412" i="7"/>
  <c r="E203" i="7"/>
  <c r="E104" i="7"/>
  <c r="E202" i="7"/>
  <c r="E103" i="7"/>
  <c r="E201" i="7"/>
  <c r="E102" i="7"/>
  <c r="E135" i="7"/>
  <c r="E221" i="7"/>
  <c r="E373" i="7"/>
  <c r="E533" i="7"/>
  <c r="E200" i="7"/>
  <c r="E190" i="7"/>
  <c r="C401" i="7"/>
  <c r="C400" i="7" s="1"/>
  <c r="D180" i="7"/>
  <c r="D179" i="7" s="1"/>
  <c r="D178" i="7" s="1"/>
  <c r="E178" i="7" s="1"/>
  <c r="E297" i="7"/>
  <c r="E442" i="7"/>
  <c r="E475" i="7"/>
  <c r="E199" i="7"/>
  <c r="E267" i="7"/>
  <c r="E299" i="7"/>
  <c r="E338" i="7"/>
  <c r="E378" i="7"/>
  <c r="E476" i="7"/>
  <c r="E514" i="7"/>
  <c r="D513" i="7"/>
  <c r="E513" i="7" s="1"/>
  <c r="C315" i="7"/>
  <c r="C314" i="7" s="1"/>
  <c r="E314" i="7" s="1"/>
  <c r="E316" i="7"/>
  <c r="E325" i="7"/>
  <c r="D509" i="7"/>
  <c r="E510" i="7"/>
  <c r="D540" i="7"/>
  <c r="E541" i="7"/>
  <c r="C520" i="7"/>
  <c r="E100" i="7"/>
  <c r="D151" i="7"/>
  <c r="E58" i="7"/>
  <c r="E501" i="7"/>
  <c r="E357" i="7"/>
  <c r="E307" i="7"/>
  <c r="E259" i="7"/>
  <c r="E114" i="7"/>
  <c r="E436" i="7"/>
  <c r="E258" i="7"/>
  <c r="E113" i="7"/>
  <c r="E82" i="7"/>
  <c r="D417" i="7"/>
  <c r="E500" i="7"/>
  <c r="E67" i="7"/>
  <c r="C169" i="7"/>
  <c r="E515" i="7"/>
  <c r="E189" i="7"/>
  <c r="D321" i="7"/>
  <c r="C490" i="7"/>
  <c r="E73" i="7"/>
  <c r="E188" i="7"/>
  <c r="E110" i="7"/>
  <c r="E187" i="7"/>
  <c r="E234" i="7"/>
  <c r="E398" i="7"/>
  <c r="E29" i="7"/>
  <c r="E427" i="7"/>
  <c r="E182" i="7"/>
  <c r="E28" i="7"/>
  <c r="D296" i="7"/>
  <c r="E91" i="7"/>
  <c r="E27" i="7"/>
  <c r="D520" i="7"/>
  <c r="D525" i="7"/>
  <c r="E49" i="7"/>
  <c r="D241" i="7"/>
  <c r="E196" i="7"/>
  <c r="E90" i="7"/>
  <c r="E26" i="7"/>
  <c r="E429" i="7"/>
  <c r="E428" i="7"/>
  <c r="D446" i="7"/>
  <c r="E424" i="7"/>
  <c r="E328" i="7"/>
  <c r="E195" i="7"/>
  <c r="E89" i="7"/>
  <c r="E423" i="7"/>
  <c r="E327" i="7"/>
  <c r="E311" i="7"/>
  <c r="E194" i="7"/>
  <c r="E116" i="7"/>
  <c r="E502" i="7"/>
  <c r="E422" i="7"/>
  <c r="E326" i="7"/>
  <c r="E308" i="7"/>
  <c r="E260" i="7"/>
  <c r="E193" i="7"/>
  <c r="E115" i="7"/>
  <c r="E109" i="7"/>
  <c r="E107" i="7"/>
  <c r="E108" i="7"/>
  <c r="E101" i="7"/>
  <c r="D96" i="7"/>
  <c r="E74" i="7"/>
  <c r="E31" i="7"/>
  <c r="E35" i="7"/>
  <c r="E34" i="7"/>
  <c r="E33" i="7"/>
  <c r="E32" i="7"/>
  <c r="D12" i="7"/>
  <c r="E13" i="7"/>
  <c r="E14" i="7"/>
  <c r="F11" i="4"/>
  <c r="E11" i="4"/>
  <c r="F12" i="4"/>
  <c r="E12" i="4"/>
  <c r="F54" i="3"/>
  <c r="E46" i="3"/>
  <c r="E42" i="3"/>
  <c r="F38" i="3"/>
  <c r="E27" i="3"/>
  <c r="E16" i="3"/>
  <c r="E20" i="3"/>
  <c r="H29" i="2"/>
  <c r="H12" i="2"/>
  <c r="H11" i="2"/>
  <c r="G12" i="2"/>
  <c r="I12" i="1"/>
  <c r="J9" i="1"/>
  <c r="J24" i="1" s="1"/>
  <c r="D127" i="7"/>
  <c r="C162" i="7"/>
  <c r="C127" i="7"/>
  <c r="C211" i="7"/>
  <c r="C446" i="7"/>
  <c r="C445" i="7" s="1"/>
  <c r="C444" i="7" s="1"/>
  <c r="D162" i="7"/>
  <c r="C79" i="7"/>
  <c r="C78" i="7" s="1"/>
  <c r="C77" i="7" s="1"/>
  <c r="C76" i="7" s="1"/>
  <c r="C134" i="7"/>
  <c r="D386" i="7"/>
  <c r="D79" i="7"/>
  <c r="D478" i="7"/>
  <c r="C525" i="7"/>
  <c r="D264" i="7"/>
  <c r="C454" i="7"/>
  <c r="C453" i="7" s="1"/>
  <c r="C452" i="7" s="1"/>
  <c r="C144" i="7"/>
  <c r="C361" i="7"/>
  <c r="C360" i="7" s="1"/>
  <c r="C359" i="7" s="1"/>
  <c r="D211" i="7"/>
  <c r="D210" i="7" s="1"/>
  <c r="C241" i="7"/>
  <c r="C240" i="7" s="1"/>
  <c r="C239" i="7" s="1"/>
  <c r="D454" i="7"/>
  <c r="D169" i="7"/>
  <c r="D361" i="7"/>
  <c r="C151" i="7"/>
  <c r="D402" i="7"/>
  <c r="C420" i="7"/>
  <c r="C395" i="7"/>
  <c r="E395" i="7" s="1"/>
  <c r="C264" i="7"/>
  <c r="C263" i="7" s="1"/>
  <c r="C262" i="7" s="1"/>
  <c r="D286" i="7"/>
  <c r="C478" i="7"/>
  <c r="C474" i="7" s="1"/>
  <c r="C473" i="7" s="1"/>
  <c r="C472" i="7" s="1"/>
  <c r="D499" i="7"/>
  <c r="E499" i="7" s="1"/>
  <c r="C119" i="7"/>
  <c r="C118" i="7" s="1"/>
  <c r="D333" i="7"/>
  <c r="C333" i="7"/>
  <c r="C332" i="7" s="1"/>
  <c r="C331" i="7" s="1"/>
  <c r="C386" i="7"/>
  <c r="D48" i="7"/>
  <c r="D144" i="7"/>
  <c r="D37" i="3"/>
  <c r="D11" i="3"/>
  <c r="C37" i="3"/>
  <c r="B11" i="3"/>
  <c r="C11" i="3"/>
  <c r="E28" i="2"/>
  <c r="F28" i="2"/>
  <c r="E11" i="2"/>
  <c r="H15" i="1"/>
  <c r="H24" i="1" s="1"/>
  <c r="H31" i="1" s="1"/>
  <c r="F15" i="1"/>
  <c r="G24" i="1"/>
  <c r="G31" i="1" s="1"/>
  <c r="G32" i="1" s="1"/>
  <c r="F24" i="1"/>
  <c r="F31" i="1" s="1"/>
  <c r="C18" i="7"/>
  <c r="C17" i="7" s="1"/>
  <c r="D18" i="7"/>
  <c r="C508" i="7"/>
  <c r="C177" i="7"/>
  <c r="D420" i="7"/>
  <c r="D490" i="7"/>
  <c r="B37" i="3"/>
  <c r="C48" i="7"/>
  <c r="C47" i="7" s="1"/>
  <c r="C46" i="7" s="1"/>
  <c r="C45" i="7" s="1"/>
  <c r="C210" i="7" l="1"/>
  <c r="C209" i="7" s="1"/>
  <c r="C208" i="7" s="1"/>
  <c r="E468" i="7"/>
  <c r="E296" i="7"/>
  <c r="E434" i="7"/>
  <c r="E525" i="7"/>
  <c r="C489" i="7"/>
  <c r="D126" i="7"/>
  <c r="D125" i="7" s="1"/>
  <c r="E435" i="7"/>
  <c r="D177" i="7"/>
  <c r="E177" i="7" s="1"/>
  <c r="E179" i="7"/>
  <c r="E469" i="7"/>
  <c r="E484" i="7"/>
  <c r="E485" i="7"/>
  <c r="E486" i="7"/>
  <c r="E315" i="7"/>
  <c r="E180" i="7"/>
  <c r="E134" i="7"/>
  <c r="C313" i="7"/>
  <c r="E420" i="7"/>
  <c r="E151" i="7"/>
  <c r="C161" i="7"/>
  <c r="C160" i="7" s="1"/>
  <c r="C159" i="7" s="1"/>
  <c r="C432" i="7"/>
  <c r="E211" i="7"/>
  <c r="D416" i="7"/>
  <c r="E417" i="7"/>
  <c r="E520" i="7"/>
  <c r="D263" i="7"/>
  <c r="E264" i="7"/>
  <c r="C519" i="7"/>
  <c r="C518" i="7" s="1"/>
  <c r="C517" i="7" s="1"/>
  <c r="D445" i="7"/>
  <c r="E446" i="7"/>
  <c r="D508" i="7"/>
  <c r="E508" i="7" s="1"/>
  <c r="E509" i="7"/>
  <c r="D401" i="7"/>
  <c r="E402" i="7"/>
  <c r="C143" i="7"/>
  <c r="C142" i="7" s="1"/>
  <c r="D143" i="7"/>
  <c r="E144" i="7"/>
  <c r="D360" i="7"/>
  <c r="E361" i="7"/>
  <c r="D320" i="7"/>
  <c r="E321" i="7"/>
  <c r="D285" i="7"/>
  <c r="E286" i="7"/>
  <c r="D474" i="7"/>
  <c r="E478" i="7"/>
  <c r="D519" i="7"/>
  <c r="D385" i="7"/>
  <c r="E386" i="7"/>
  <c r="C324" i="7"/>
  <c r="D161" i="7"/>
  <c r="E169" i="7"/>
  <c r="E127" i="7"/>
  <c r="D539" i="7"/>
  <c r="E540" i="7"/>
  <c r="D453" i="7"/>
  <c r="E454" i="7"/>
  <c r="D332" i="7"/>
  <c r="E333" i="7"/>
  <c r="E162" i="7"/>
  <c r="C38" i="7"/>
  <c r="C37" i="7" s="1"/>
  <c r="C16" i="7" s="1"/>
  <c r="D240" i="7"/>
  <c r="E241" i="7"/>
  <c r="D95" i="7"/>
  <c r="E96" i="7"/>
  <c r="D78" i="7"/>
  <c r="E79" i="7"/>
  <c r="D47" i="7"/>
  <c r="E48" i="7"/>
  <c r="D17" i="7"/>
  <c r="E17" i="7" s="1"/>
  <c r="E18" i="7"/>
  <c r="D11" i="7"/>
  <c r="E12" i="7"/>
  <c r="E37" i="3"/>
  <c r="F37" i="3"/>
  <c r="E11" i="3"/>
  <c r="F11" i="3"/>
  <c r="H28" i="2"/>
  <c r="G28" i="2"/>
  <c r="J31" i="1"/>
  <c r="I31" i="1"/>
  <c r="C126" i="7"/>
  <c r="C125" i="7" s="1"/>
  <c r="C385" i="7"/>
  <c r="C384" i="7" s="1"/>
  <c r="C383" i="7" s="1"/>
  <c r="H32" i="1"/>
  <c r="C124" i="7" l="1"/>
  <c r="C207" i="7"/>
  <c r="C206" i="7" s="1"/>
  <c r="C205" i="7" s="1"/>
  <c r="E126" i="7"/>
  <c r="E125" i="7"/>
  <c r="D331" i="7"/>
  <c r="E331" i="7" s="1"/>
  <c r="E332" i="7"/>
  <c r="D400" i="7"/>
  <c r="E400" i="7" s="1"/>
  <c r="E401" i="7"/>
  <c r="D518" i="7"/>
  <c r="E519" i="7"/>
  <c r="D538" i="7"/>
  <c r="E538" i="7" s="1"/>
  <c r="E539" i="7"/>
  <c r="D384" i="7"/>
  <c r="E385" i="7"/>
  <c r="D452" i="7"/>
  <c r="E453" i="7"/>
  <c r="D444" i="7"/>
  <c r="E444" i="7" s="1"/>
  <c r="E445" i="7"/>
  <c r="D473" i="7"/>
  <c r="E474" i="7"/>
  <c r="D284" i="7"/>
  <c r="E285" i="7"/>
  <c r="D262" i="7"/>
  <c r="E262" i="7" s="1"/>
  <c r="E263" i="7"/>
  <c r="D319" i="7"/>
  <c r="E320" i="7"/>
  <c r="D160" i="7"/>
  <c r="E161" i="7"/>
  <c r="D489" i="7"/>
  <c r="E489" i="7" s="1"/>
  <c r="D359" i="7"/>
  <c r="E360" i="7"/>
  <c r="D415" i="7"/>
  <c r="E416" i="7"/>
  <c r="D142" i="7"/>
  <c r="E142" i="7" s="1"/>
  <c r="E143" i="7"/>
  <c r="D239" i="7"/>
  <c r="E239" i="7" s="1"/>
  <c r="E240" i="7"/>
  <c r="D209" i="7"/>
  <c r="E210" i="7"/>
  <c r="D94" i="7"/>
  <c r="E95" i="7"/>
  <c r="D77" i="7"/>
  <c r="E78" i="7"/>
  <c r="D46" i="7"/>
  <c r="E47" i="7"/>
  <c r="D10" i="7"/>
  <c r="E11" i="7"/>
  <c r="C87" i="7"/>
  <c r="C86" i="7" s="1"/>
  <c r="C85" i="7" s="1"/>
  <c r="D124" i="7" l="1"/>
  <c r="D472" i="7"/>
  <c r="E472" i="7" s="1"/>
  <c r="E473" i="7"/>
  <c r="E124" i="7"/>
  <c r="D414" i="7"/>
  <c r="E414" i="7" s="1"/>
  <c r="E415" i="7"/>
  <c r="D432" i="7"/>
  <c r="E432" i="7" s="1"/>
  <c r="E452" i="7"/>
  <c r="D324" i="7"/>
  <c r="E324" i="7" s="1"/>
  <c r="E359" i="7"/>
  <c r="D383" i="7"/>
  <c r="E383" i="7" s="1"/>
  <c r="E384" i="7"/>
  <c r="D159" i="7"/>
  <c r="E159" i="7" s="1"/>
  <c r="E160" i="7"/>
  <c r="E209" i="7"/>
  <c r="D208" i="7"/>
  <c r="E319" i="7"/>
  <c r="D313" i="7"/>
  <c r="E313" i="7" s="1"/>
  <c r="D517" i="7"/>
  <c r="E517" i="7" s="1"/>
  <c r="E518" i="7"/>
  <c r="D283" i="7"/>
  <c r="E283" i="7" s="1"/>
  <c r="E284" i="7"/>
  <c r="D93" i="7"/>
  <c r="E94" i="7"/>
  <c r="D76" i="7"/>
  <c r="E76" i="7" s="1"/>
  <c r="E77" i="7"/>
  <c r="D45" i="7"/>
  <c r="E46" i="7"/>
  <c r="D9" i="7"/>
  <c r="E10" i="7"/>
  <c r="E208" i="7" l="1"/>
  <c r="D207" i="7"/>
  <c r="E93" i="7"/>
  <c r="D87" i="7"/>
  <c r="D38" i="7"/>
  <c r="E45" i="7"/>
  <c r="D8" i="7"/>
  <c r="E9" i="7"/>
  <c r="D206" i="7" l="1"/>
  <c r="E207" i="7"/>
  <c r="D86" i="7"/>
  <c r="E87" i="7"/>
  <c r="E38" i="7"/>
  <c r="D37" i="7"/>
  <c r="D7" i="7"/>
  <c r="E7" i="7" s="1"/>
  <c r="E8" i="7"/>
  <c r="D205" i="7" l="1"/>
  <c r="E205" i="7" s="1"/>
  <c r="E206" i="7"/>
  <c r="D85" i="7"/>
  <c r="E85" i="7" s="1"/>
  <c r="E86" i="7"/>
  <c r="E37" i="7"/>
  <c r="D16" i="7"/>
  <c r="E16" i="7" s="1"/>
</calcChain>
</file>

<file path=xl/sharedStrings.xml><?xml version="1.0" encoding="utf-8"?>
<sst xmlns="http://schemas.openxmlformats.org/spreadsheetml/2006/main" count="860" uniqueCount="279">
  <si>
    <t>I. OPĆI DIO</t>
  </si>
  <si>
    <t>A) SAŽETAK RAČUNA PRIHODA I RASHODA</t>
  </si>
  <si>
    <t>EUR</t>
  </si>
  <si>
    <t>Izvršenje 2024.*</t>
  </si>
  <si>
    <t>Plan 2025.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</si>
  <si>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</si>
  <si>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</si>
  <si>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</si>
  <si>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</si>
  <si>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</si>
  <si>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</si>
  <si>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</si>
  <si>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</si>
  <si>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</si>
  <si>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</si>
  <si>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</si>
  <si>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</si>
  <si>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</si>
  <si>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</si>
  <si>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</si>
  <si>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</si>
  <si>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</si>
  <si>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</si>
  <si>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</si>
  <si>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</si>
  <si>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</si>
  <si>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</si>
  <si>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</si>
  <si>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</si>
  <si>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</si>
  <si>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</si>
  <si>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</si>
  <si>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</si>
  <si>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</si>
  <si>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</si>
  <si>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</si>
  <si>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</si>
  <si>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</si>
  <si>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</si>
  <si>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Rezultat poslovanja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</si>
  <si>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</si>
  <si>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</si>
  <si>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</si>
  <si>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</si>
  <si>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</si>
  <si>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</si>
  <si>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</si>
  <si>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</si>
  <si>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</si>
  <si>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</si>
  <si>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</si>
  <si>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</si>
  <si>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PRIHODI POSLOVANJA PREMA IZVORIMA FINANCIRANJA</t>
  </si>
  <si>
    <t>Brojčana oznaka i naziv</t>
  </si>
  <si>
    <t>1 Opći prihodi i primici</t>
  </si>
  <si>
    <t>1.1. Opći prihodi i primici</t>
  </si>
  <si>
    <t>3 Vlastiti prihodi</t>
  </si>
  <si>
    <t>3.3. Vlastiti prihodi</t>
  </si>
  <si>
    <t>4 Prihodi za posebne namjene</t>
  </si>
  <si>
    <t>4.1. Decentralizirana sredstva</t>
  </si>
  <si>
    <t xml:space="preserve">4.L. Prihodi za posebne namjene </t>
  </si>
  <si>
    <t>4.F. Prihodi za posebne namjene-višak prihoda</t>
  </si>
  <si>
    <t>5 Pomoći</t>
  </si>
  <si>
    <t>5.Đ. Ministarstvo poljoprivrede - Školska shema</t>
  </si>
  <si>
    <t>5.Ć. Pomoćnici u nastavi</t>
  </si>
  <si>
    <t>5.K. Pomoći</t>
  </si>
  <si>
    <t>5.P. MZO-EFS III</t>
  </si>
  <si>
    <t>5.0. Pomoći iz državnog proračuna</t>
  </si>
  <si>
    <t>5.O. MZOM</t>
  </si>
  <si>
    <t>6 Donacije</t>
  </si>
  <si>
    <t>6.3. Donacije</t>
  </si>
  <si>
    <t>7 Prihodi od nefin.imov.i nadok.šteta s osnov.osig.</t>
  </si>
  <si>
    <t>7.6. Prihodi od nefin.imov.i nadok.šteta s osnov.osig.</t>
  </si>
  <si>
    <t>RASHODI POSLOVANJA PREMA IZVORIMA FINANCIRANJA</t>
  </si>
  <si>
    <t>5.D. Pomoći-višak prihoda</t>
  </si>
  <si>
    <t>RASHODI PREMA FUNKCIJSKOJ KLASIFIKACIJI</t>
  </si>
  <si>
    <t>UKUPNI RASHODI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</si>
  <si>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</si>
  <si>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</si>
  <si>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</si>
  <si>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</si>
  <si>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</si>
  <si>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</si>
  <si>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</si>
  <si>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</si>
  <si>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</si>
  <si>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</si>
  <si>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</si>
  <si>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</si>
  <si>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</si>
  <si>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</si>
  <si>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</si>
  <si>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</si>
  <si>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11 Opći prihodi i primici</t>
  </si>
  <si>
    <t xml:space="preserve">  31 Vlastiti prihodi</t>
  </si>
  <si>
    <t>II. POSEBNI DIO</t>
  </si>
  <si>
    <t>Šifra</t>
  </si>
  <si>
    <t>Glava 003006</t>
  </si>
  <si>
    <t>Projekti i pogrami EU</t>
  </si>
  <si>
    <t>Glavni program P52</t>
  </si>
  <si>
    <t>Projekti i programi EU</t>
  </si>
  <si>
    <t>PROGRAM 1001</t>
  </si>
  <si>
    <t>POTICANJE KORIŠTENJA SREDSTAVA IZ FONDOVA EU</t>
  </si>
  <si>
    <t>5.Đ.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</si>
  <si>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</si>
  <si>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</si>
  <si>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</si>
  <si>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</si>
  <si>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</si>
  <si>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</si>
  <si>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>Glavni program P51</t>
  </si>
  <si>
    <t>Kapitalno ulaganje</t>
  </si>
  <si>
    <t>Kapitalna ulaganja u osnovno školstvo</t>
  </si>
  <si>
    <t>Kapitalni projekt K100133</t>
  </si>
  <si>
    <t>Rekonstrukcija svlačionica</t>
  </si>
  <si>
    <t>1.1.</t>
  </si>
  <si>
    <t>Opći prihodi i primici</t>
  </si>
  <si>
    <t>Dodatna ulaganja na građevinskim objektima</t>
  </si>
  <si>
    <t>Kapitalni projekt K100179</t>
  </si>
  <si>
    <t>Sanacija podova u učionicama</t>
  </si>
  <si>
    <t>Kapitalni projekt K100190</t>
  </si>
  <si>
    <t>Projektiranje i dogradnja male dvorane</t>
  </si>
  <si>
    <t>Rashodi za nabavu proizvedene dugotrajne  imovine</t>
  </si>
  <si>
    <t>Građevinski objekti</t>
  </si>
  <si>
    <t>Poslovni objekti</t>
  </si>
  <si>
    <t>Glavni program P15</t>
  </si>
  <si>
    <t>Minimalni standard u osnovnom školstvu</t>
  </si>
  <si>
    <t>Minimalni standard u osnovnom školstvu - materijalni i financijski rashodi</t>
  </si>
  <si>
    <t>A100003</t>
  </si>
  <si>
    <t>Energenti</t>
  </si>
  <si>
    <t>Energija</t>
  </si>
  <si>
    <t>A100001</t>
  </si>
  <si>
    <t>4.1.</t>
  </si>
  <si>
    <t>Decentralizirana sredstva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</si>
  <si>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</si>
  <si>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</si>
  <si>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</si>
  <si>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</si>
  <si>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</si>
  <si>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</si>
  <si>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</si>
  <si>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</si>
  <si>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</si>
  <si>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</si>
  <si>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</si>
  <si>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</si>
  <si>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</si>
  <si>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</si>
  <si>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</si>
  <si>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</si>
  <si>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</si>
  <si>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</si>
  <si>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</si>
  <si>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</si>
  <si>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</si>
  <si>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</si>
  <si>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</si>
  <si>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</si>
  <si>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>A100002</t>
  </si>
  <si>
    <t>Tekuće i investicijsko održavanje</t>
  </si>
  <si>
    <t>Mater.i dijelovi za tekuće i invest.održ.</t>
  </si>
  <si>
    <t>Usluge tekućeg i invest.održavanja</t>
  </si>
  <si>
    <t>Glava 004004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</si>
  <si>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</si>
  <si>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</si>
  <si>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</si>
  <si>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</si>
  <si>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</si>
  <si>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>Županijska stručna vijeća</t>
  </si>
  <si>
    <t xml:space="preserve"> T100003</t>
  </si>
  <si>
    <t>Natjecanja</t>
  </si>
  <si>
    <t>Naknade za rad predstavničkih i izvršnih tijela, povjerenstava i slično</t>
  </si>
  <si>
    <t>T100006</t>
  </si>
  <si>
    <t>Ostale izvanškolske aktivnosti</t>
  </si>
  <si>
    <t>T100040</t>
  </si>
  <si>
    <t>Stručno usavršavanje djelatnika u školstvu</t>
  </si>
  <si>
    <t>T100041</t>
  </si>
  <si>
    <t>E-tehničar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</si>
  <si>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</si>
  <si>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</si>
  <si>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</si>
  <si>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</si>
  <si>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</si>
  <si>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</si>
  <si>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>5.P.</t>
  </si>
  <si>
    <t>T100058</t>
  </si>
  <si>
    <t>Prsten potpore VII.-pomoćnici u nastavi i stručni komunikacijski posrednici za učenike s teškoćama u razvoju</t>
  </si>
  <si>
    <t>T100060</t>
  </si>
  <si>
    <t>Pomoćnici u nastavi - Zagrebačka županija</t>
  </si>
  <si>
    <t xml:space="preserve">Program 1002   </t>
  </si>
  <si>
    <t>T100001</t>
  </si>
  <si>
    <t>Oprema škola</t>
  </si>
  <si>
    <t>Postrojenja i oprema</t>
  </si>
  <si>
    <t>Uredska oprema i namještaj</t>
  </si>
  <si>
    <t>Oprema za održavanje i zaštitu</t>
  </si>
  <si>
    <t>Uređaji, strojevi i oprema za ost.namjene</t>
  </si>
  <si>
    <t xml:space="preserve"> Dodatna ulaganja</t>
  </si>
  <si>
    <t xml:space="preserve">T100016 </t>
  </si>
  <si>
    <t>Knjige za školsku knjižnicu</t>
  </si>
  <si>
    <t>Knjige, umjetnička djela i ostale izložbene vrijednosti</t>
  </si>
  <si>
    <t>Knjige u knjižnicama</t>
  </si>
  <si>
    <t xml:space="preserve">Program 1003  </t>
  </si>
  <si>
    <t>Tekuće i investicijsko održavanje u školstvu</t>
  </si>
  <si>
    <t>Glava 004008</t>
  </si>
  <si>
    <t>Osnovne i srednje škole izvan županijskog proračuna</t>
  </si>
  <si>
    <t>Glavni program P63</t>
  </si>
  <si>
    <t>Programi osnovnih škola izvan županijskog proračuna</t>
  </si>
  <si>
    <t>Program 1001</t>
  </si>
  <si>
    <t>3.3.</t>
  </si>
  <si>
    <t>Vlastiti prihodi</t>
  </si>
  <si>
    <t>Pristojbe i naknade</t>
  </si>
  <si>
    <t>Zatezne kamate</t>
  </si>
  <si>
    <t>4.L.</t>
  </si>
  <si>
    <t>Prihodi za posebne namjene</t>
  </si>
  <si>
    <t>5.D.</t>
  </si>
  <si>
    <t>Pomoći-višak prihoda OŠ</t>
  </si>
  <si>
    <t>5.K.</t>
  </si>
  <si>
    <t>Pomoći</t>
  </si>
  <si>
    <t>6.3.</t>
  </si>
  <si>
    <t>Donacije</t>
  </si>
  <si>
    <t>Administrativno, tehničko i stručno osoblje</t>
  </si>
  <si>
    <t>Plaće za prekovremeni rad</t>
  </si>
  <si>
    <t>Plaće za posebne uvjete rada</t>
  </si>
  <si>
    <t>Doprinos za obv.osig.u slučaju nezaposlenosti</t>
  </si>
  <si>
    <t>Troškovi sudskih postupaka</t>
  </si>
  <si>
    <t xml:space="preserve"> T100002</t>
  </si>
  <si>
    <t>T100003</t>
  </si>
  <si>
    <t>Školska kuhinja</t>
  </si>
  <si>
    <t>4.F.</t>
  </si>
  <si>
    <t>Prihodi za posebne namjene - višak prihoda</t>
  </si>
  <si>
    <t>Produženi boravak</t>
  </si>
  <si>
    <t>T100007</t>
  </si>
  <si>
    <t xml:space="preserve">Pomoćnici u nastavi  </t>
  </si>
  <si>
    <t>5.Ć.</t>
  </si>
  <si>
    <t>Pomoćnici u nastavi</t>
  </si>
  <si>
    <t>T100008</t>
  </si>
  <si>
    <t>Učeničke zadruge</t>
  </si>
  <si>
    <t>T100012</t>
  </si>
  <si>
    <t>Komunikacijska oprema</t>
  </si>
  <si>
    <t>Oprema za grijanje, vent.i hlađenje</t>
  </si>
  <si>
    <t>Sportska i glazbena oprema</t>
  </si>
  <si>
    <t>7.6.</t>
  </si>
  <si>
    <t>Prihodi od nefinancijske imovine i nadok.šteta s osnove osig.</t>
  </si>
  <si>
    <t>T100013</t>
  </si>
  <si>
    <t>Dodatna ulaganja</t>
  </si>
  <si>
    <t>Sportsko rekreacijski tereni</t>
  </si>
  <si>
    <t>Dodatna ulaganja na postrojenjima i opremi</t>
  </si>
  <si>
    <t>T100019</t>
  </si>
  <si>
    <t>Prijevoz učenika s teškoćama</t>
  </si>
  <si>
    <t>5.O.</t>
  </si>
  <si>
    <t>Pomoći-MZOM</t>
  </si>
  <si>
    <t>T100020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</si>
  <si>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</si>
  <si>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</si>
  <si>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</si>
  <si>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</si>
  <si>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>T1000026</t>
  </si>
  <si>
    <t>Školska sportska društva</t>
  </si>
  <si>
    <t>T100027</t>
  </si>
  <si>
    <t>Opskrba besplatnim zalihama menstrualnih higijenskih potrepština</t>
  </si>
  <si>
    <t xml:space="preserve">Tekuće donacije   </t>
  </si>
  <si>
    <t>Tekuće donacije u naravi</t>
  </si>
  <si>
    <t>IZVJEŠTAJ O IZVRŠENJU FINANCIJSKOG PLANA ZA 2025. GODINU</t>
  </si>
  <si>
    <t xml:space="preserve">IZVJEŠTAJ O IZVRŠENJU FINANCIJSKOG PLANA ZA 2025. GODINU
</t>
  </si>
  <si>
    <t>Izvršenje 2025.</t>
  </si>
  <si>
    <t>Indeks</t>
  </si>
  <si>
    <t>5=4/2*100</t>
  </si>
  <si>
    <t>6=4/3*100</t>
  </si>
  <si>
    <t>6=5/3*100</t>
  </si>
  <si>
    <t>7=5/4*100</t>
  </si>
  <si>
    <t>4=3/2*100</t>
  </si>
  <si>
    <t>Tekući projekt T100016</t>
  </si>
  <si>
    <t>ŠKOLSKI MEDNI DAN</t>
  </si>
  <si>
    <t>T100053</t>
  </si>
  <si>
    <t>MZOM-EUROPSKI SOCIJALNI FOND PLUS (ESF+)</t>
  </si>
  <si>
    <t>Rashodi za donacije, štete i kapitalne pomoći</t>
  </si>
  <si>
    <t>Naknade štete pravnim i fizičkim osobama</t>
  </si>
  <si>
    <t>Ugovorene kazne i ostale naknade šteta</t>
  </si>
  <si>
    <t>Rebalans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</si>
</sst>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EEBF7"/>
        <bgColor rgb="FFF2F2F2"/>
      </patternFill>
    </fill>
    <fill>
      <patternFill patternType="solid">
        <fgColor rgb="FFD9D9D9"/>
        <bgColor rgb="FFDDE8CB"/>
      </patternFill>
    </fill>
    <fill>
      <patternFill patternType="solid">
        <fgColor rgb="FFC5E0B4"/>
        <bgColor rgb="FFDDE8CB"/>
      </patternFill>
    </fill>
    <fill>
      <patternFill patternType="solid">
        <fgColor rgb="FFBDD7EE"/>
        <bgColor rgb="FFB4C7E7"/>
      </patternFill>
    </fill>
    <fill>
      <patternFill patternType="solid">
        <fgColor rgb="FFBFBFBF"/>
        <bgColor rgb="FFB4C7DC"/>
      </patternFill>
    </fill>
    <fill>
      <patternFill patternType="solid">
        <fgColor rgb="FFDDE8CB"/>
        <bgColor rgb="FFD9D9D9"/>
      </patternFill>
    </fill>
    <fill>
      <patternFill patternType="solid">
        <fgColor rgb="FFB4C7DC"/>
        <bgColor rgb="FFB4C7E7"/>
      </patternFill>
    </fill>
    <fill>
      <patternFill patternType="solid">
        <fgColor rgb="FFB2B2B2"/>
        <bgColor rgb="FFBFBFBF"/>
      </patternFill>
    </fill>
    <fill>
      <patternFill patternType="solid">
        <fgColor rgb="FFCCCCCC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-0.249977111117893"/>
        <bgColor rgb="FF333300"/>
      </patternFill>
    </fill>
    <fill>
      <patternFill patternType="solid">
        <fgColor theme="9" tint="0.39997558519241921"/>
        <bgColor rgb="FF333300"/>
      </patternFill>
    </fill>
    <fill>
      <patternFill patternType="solid">
        <fgColor theme="9" tint="0.59999389629810485"/>
        <bgColor rgb="FF333300"/>
      </patternFill>
    </fill>
    <fill>
      <patternFill patternType="solid">
        <fgColor theme="3" tint="0.749992370372631"/>
        <bgColor rgb="FF333300"/>
      </patternFill>
    </fill>
    <fill>
      <patternFill patternType="solid">
        <fgColor theme="0"/>
        <bgColor rgb="FF3333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/>
        <bgColor rgb="FFDDE8CB"/>
      </patternFill>
    </fill>
    <fill>
      <patternFill patternType="solid">
        <fgColor theme="9" tint="0.39997558519241921"/>
        <bgColor rgb="FF339966"/>
      </patternFill>
    </fill>
    <fill>
      <patternFill patternType="solid">
        <fgColor theme="9" tint="0.59999389629810485"/>
        <bgColor rgb="FFC5E0B4"/>
      </patternFill>
    </fill>
    <fill>
      <patternFill patternType="solid">
        <fgColor theme="9" tint="0.79998168889431442"/>
        <bgColor rgb="FFDDE8CB"/>
      </patternFill>
    </fill>
    <fill>
      <patternFill patternType="solid">
        <fgColor theme="9" tint="0.79998168889431442"/>
        <bgColor rgb="FF333300"/>
      </patternFill>
    </fill>
    <fill>
      <patternFill patternType="solid">
        <fgColor theme="3" tint="0.749992370372631"/>
        <bgColor rgb="FFB4C7E7"/>
      </patternFill>
    </fill>
    <fill>
      <patternFill patternType="solid">
        <fgColor theme="3" tint="0.749992370372631"/>
        <bgColor rgb="FFB4C7DC"/>
      </patternFill>
    </fill>
    <fill>
      <patternFill patternType="solid">
        <fgColor theme="2" tint="-0.249977111117893"/>
        <bgColor rgb="FFB4C7DC"/>
      </patternFill>
    </fill>
    <fill>
      <patternFill patternType="solid">
        <fgColor theme="2" tint="-0.249977111117893"/>
        <bgColor rgb="FF333300"/>
      </patternFill>
    </fill>
    <fill>
      <patternFill patternType="solid">
        <fgColor theme="2" tint="-9.9978637043366805E-2"/>
        <bgColor rgb="FFDDE8CB"/>
      </patternFill>
    </fill>
    <fill>
      <patternFill patternType="solid">
        <fgColor theme="2" tint="-9.9978637043366805E-2"/>
        <bgColor rgb="FF333300"/>
      </patternFill>
    </fill>
    <fill>
      <patternFill patternType="solid">
        <fgColor theme="0" tint="-0.14999847407452621"/>
        <b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4" fontId="8" fillId="4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4" fontId="7" fillId="3" borderId="2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4" fontId="0" fillId="0" borderId="0" xfId="0" applyNumberFormat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9" fillId="2" borderId="5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wrapText="1"/>
    </xf>
    <xf numFmtId="4" fontId="7" fillId="5" borderId="5" xfId="0" applyNumberFormat="1" applyFont="1" applyFill="1" applyBorder="1" applyAlignment="1">
      <alignment horizontal="right"/>
    </xf>
    <xf numFmtId="4" fontId="7" fillId="6" borderId="5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4" borderId="5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wrapText="1"/>
    </xf>
    <xf numFmtId="0" fontId="17" fillId="6" borderId="4" xfId="0" applyFont="1" applyFill="1" applyBorder="1" applyAlignment="1">
      <alignment horizontal="left"/>
    </xf>
    <xf numFmtId="0" fontId="17" fillId="6" borderId="5" xfId="0" applyFont="1" applyFill="1" applyBorder="1" applyAlignment="1">
      <alignment wrapText="1"/>
    </xf>
    <xf numFmtId="0" fontId="7" fillId="7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5" borderId="4" xfId="0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7" fillId="8" borderId="4" xfId="0" applyFont="1" applyFill="1" applyBorder="1" applyAlignment="1">
      <alignment horizontal="center"/>
    </xf>
    <xf numFmtId="0" fontId="7" fillId="8" borderId="4" xfId="0" applyFont="1" applyFill="1" applyBorder="1" applyAlignment="1">
      <alignment wrapText="1"/>
    </xf>
    <xf numFmtId="4" fontId="7" fillId="8" borderId="5" xfId="0" applyNumberFormat="1" applyFont="1" applyFill="1" applyBorder="1" applyAlignment="1">
      <alignment horizontal="right"/>
    </xf>
    <xf numFmtId="4" fontId="7" fillId="9" borderId="5" xfId="0" applyNumberFormat="1" applyFont="1" applyFill="1" applyBorder="1" applyAlignment="1">
      <alignment horizontal="right"/>
    </xf>
    <xf numFmtId="4" fontId="7" fillId="10" borderId="5" xfId="0" applyNumberFormat="1" applyFont="1" applyFill="1" applyBorder="1" applyAlignment="1">
      <alignment horizontal="right"/>
    </xf>
    <xf numFmtId="4" fontId="7" fillId="11" borderId="5" xfId="0" applyNumberFormat="1" applyFont="1" applyFill="1" applyBorder="1" applyAlignment="1">
      <alignment horizontal="right"/>
    </xf>
    <xf numFmtId="0" fontId="3" fillId="12" borderId="4" xfId="0" applyFont="1" applyFill="1" applyBorder="1" applyAlignment="1">
      <alignment horizontal="center"/>
    </xf>
    <xf numFmtId="4" fontId="3" fillId="12" borderId="5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7" fillId="7" borderId="4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17" fillId="6" borderId="4" xfId="0" applyFont="1" applyFill="1" applyBorder="1"/>
    <xf numFmtId="0" fontId="17" fillId="6" borderId="5" xfId="0" applyFont="1" applyFill="1" applyBorder="1"/>
    <xf numFmtId="0" fontId="3" fillId="0" borderId="2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wrapText="1"/>
    </xf>
    <xf numFmtId="0" fontId="7" fillId="0" borderId="4" xfId="0" applyFont="1" applyBorder="1"/>
    <xf numFmtId="0" fontId="3" fillId="0" borderId="4" xfId="0" applyFont="1" applyBorder="1"/>
    <xf numFmtId="0" fontId="0" fillId="0" borderId="4" xfId="0" applyBorder="1"/>
    <xf numFmtId="0" fontId="18" fillId="13" borderId="4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4" fontId="7" fillId="13" borderId="4" xfId="0" applyNumberFormat="1" applyFont="1" applyFill="1" applyBorder="1" applyAlignment="1">
      <alignment horizontal="right"/>
    </xf>
    <xf numFmtId="4" fontId="7" fillId="14" borderId="4" xfId="0" applyNumberFormat="1" applyFont="1" applyFill="1" applyBorder="1" applyAlignment="1">
      <alignment horizontal="right"/>
    </xf>
    <xf numFmtId="4" fontId="3" fillId="0" borderId="5" xfId="0" applyNumberFormat="1" applyFont="1" applyBorder="1" applyAlignment="1">
      <alignment horizontal="right" vertical="center" wrapText="1"/>
    </xf>
    <xf numFmtId="4" fontId="7" fillId="15" borderId="5" xfId="0" applyNumberFormat="1" applyFont="1" applyFill="1" applyBorder="1" applyAlignment="1">
      <alignment horizontal="right" vertical="center" wrapText="1"/>
    </xf>
    <xf numFmtId="4" fontId="7" fillId="16" borderId="5" xfId="0" applyNumberFormat="1" applyFont="1" applyFill="1" applyBorder="1" applyAlignment="1">
      <alignment horizontal="right" vertical="center" wrapText="1"/>
    </xf>
    <xf numFmtId="4" fontId="7" fillId="17" borderId="5" xfId="0" applyNumberFormat="1" applyFont="1" applyFill="1" applyBorder="1" applyAlignment="1">
      <alignment horizontal="right" vertical="center" wrapText="1"/>
    </xf>
    <xf numFmtId="4" fontId="7" fillId="18" borderId="5" xfId="0" applyNumberFormat="1" applyFont="1" applyFill="1" applyBorder="1" applyAlignment="1">
      <alignment horizontal="right" vertical="center" wrapText="1"/>
    </xf>
    <xf numFmtId="4" fontId="7" fillId="19" borderId="5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0" fontId="7" fillId="20" borderId="4" xfId="0" applyFont="1" applyFill="1" applyBorder="1" applyAlignment="1">
      <alignment horizontal="center"/>
    </xf>
    <xf numFmtId="0" fontId="7" fillId="20" borderId="5" xfId="0" applyFont="1" applyFill="1" applyBorder="1" applyAlignment="1">
      <alignment wrapText="1"/>
    </xf>
    <xf numFmtId="4" fontId="7" fillId="21" borderId="5" xfId="0" applyNumberFormat="1" applyFont="1" applyFill="1" applyBorder="1" applyAlignment="1">
      <alignment horizontal="right"/>
    </xf>
    <xf numFmtId="4" fontId="7" fillId="22" borderId="5" xfId="0" applyNumberFormat="1" applyFont="1" applyFill="1" applyBorder="1" applyAlignment="1">
      <alignment horizontal="right"/>
    </xf>
    <xf numFmtId="4" fontId="3" fillId="22" borderId="5" xfId="0" applyNumberFormat="1" applyFont="1" applyFill="1" applyBorder="1" applyAlignment="1">
      <alignment horizontal="right"/>
    </xf>
    <xf numFmtId="0" fontId="7" fillId="15" borderId="4" xfId="0" applyFont="1" applyFill="1" applyBorder="1"/>
    <xf numFmtId="0" fontId="7" fillId="15" borderId="5" xfId="0" applyFont="1" applyFill="1" applyBorder="1"/>
    <xf numFmtId="0" fontId="7" fillId="15" borderId="2" xfId="0" applyFont="1" applyFill="1" applyBorder="1"/>
    <xf numFmtId="4" fontId="7" fillId="15" borderId="5" xfId="0" applyNumberFormat="1" applyFont="1" applyFill="1" applyBorder="1" applyAlignment="1">
      <alignment horizontal="right"/>
    </xf>
    <xf numFmtId="0" fontId="7" fillId="15" borderId="4" xfId="0" applyFont="1" applyFill="1" applyBorder="1" applyAlignment="1">
      <alignment wrapText="1"/>
    </xf>
    <xf numFmtId="0" fontId="7" fillId="15" borderId="5" xfId="0" applyFont="1" applyFill="1" applyBorder="1" applyAlignment="1">
      <alignment wrapText="1"/>
    </xf>
    <xf numFmtId="0" fontId="7" fillId="23" borderId="4" xfId="0" applyFont="1" applyFill="1" applyBorder="1"/>
    <xf numFmtId="0" fontId="7" fillId="23" borderId="5" xfId="0" applyFont="1" applyFill="1" applyBorder="1"/>
    <xf numFmtId="4" fontId="7" fillId="23" borderId="5" xfId="0" applyNumberFormat="1" applyFont="1" applyFill="1" applyBorder="1" applyAlignment="1">
      <alignment horizontal="right" vertical="center" wrapText="1"/>
    </xf>
    <xf numFmtId="4" fontId="7" fillId="23" borderId="5" xfId="0" applyNumberFormat="1" applyFont="1" applyFill="1" applyBorder="1" applyAlignment="1">
      <alignment horizontal="right"/>
    </xf>
    <xf numFmtId="0" fontId="7" fillId="23" borderId="4" xfId="0" applyFont="1" applyFill="1" applyBorder="1" applyAlignment="1">
      <alignment wrapText="1"/>
    </xf>
    <xf numFmtId="0" fontId="7" fillId="23" borderId="5" xfId="0" applyFont="1" applyFill="1" applyBorder="1" applyAlignment="1">
      <alignment wrapText="1"/>
    </xf>
    <xf numFmtId="0" fontId="7" fillId="24" borderId="4" xfId="0" applyFont="1" applyFill="1" applyBorder="1" applyAlignment="1">
      <alignment horizontal="left" vertical="center" wrapText="1"/>
    </xf>
    <xf numFmtId="0" fontId="7" fillId="24" borderId="5" xfId="0" applyFont="1" applyFill="1" applyBorder="1" applyAlignment="1">
      <alignment horizontal="left" vertical="center" wrapText="1"/>
    </xf>
    <xf numFmtId="4" fontId="7" fillId="24" borderId="5" xfId="0" applyNumberFormat="1" applyFont="1" applyFill="1" applyBorder="1" applyAlignment="1">
      <alignment horizontal="right"/>
    </xf>
    <xf numFmtId="0" fontId="7" fillId="24" borderId="4" xfId="0" applyFont="1" applyFill="1" applyBorder="1" applyAlignment="1">
      <alignment horizontal="left"/>
    </xf>
    <xf numFmtId="0" fontId="7" fillId="24" borderId="5" xfId="0" applyFont="1" applyFill="1" applyBorder="1" applyAlignment="1">
      <alignment wrapText="1"/>
    </xf>
    <xf numFmtId="0" fontId="7" fillId="24" borderId="4" xfId="0" applyFont="1" applyFill="1" applyBorder="1" applyAlignment="1">
      <alignment wrapText="1"/>
    </xf>
    <xf numFmtId="0" fontId="7" fillId="25" borderId="4" xfId="0" applyFont="1" applyFill="1" applyBorder="1" applyAlignment="1">
      <alignment horizontal="left" vertical="center" wrapText="1"/>
    </xf>
    <xf numFmtId="0" fontId="7" fillId="25" borderId="5" xfId="0" applyFont="1" applyFill="1" applyBorder="1" applyAlignment="1">
      <alignment horizontal="left" vertical="center" wrapText="1"/>
    </xf>
    <xf numFmtId="4" fontId="7" fillId="25" borderId="5" xfId="0" applyNumberFormat="1" applyFont="1" applyFill="1" applyBorder="1" applyAlignment="1">
      <alignment horizontal="right"/>
    </xf>
    <xf numFmtId="4" fontId="7" fillId="26" borderId="5" xfId="0" applyNumberFormat="1" applyFont="1" applyFill="1" applyBorder="1" applyAlignment="1">
      <alignment horizontal="right" vertical="center" wrapText="1"/>
    </xf>
    <xf numFmtId="0" fontId="7" fillId="25" borderId="4" xfId="0" applyFont="1" applyFill="1" applyBorder="1" applyAlignment="1">
      <alignment horizontal="center"/>
    </xf>
    <xf numFmtId="0" fontId="7" fillId="25" borderId="4" xfId="0" applyFont="1" applyFill="1" applyBorder="1" applyAlignment="1">
      <alignment wrapText="1"/>
    </xf>
    <xf numFmtId="0" fontId="7" fillId="25" borderId="4" xfId="0" applyFont="1" applyFill="1" applyBorder="1" applyAlignment="1">
      <alignment horizontal="left"/>
    </xf>
    <xf numFmtId="0" fontId="7" fillId="25" borderId="5" xfId="0" applyFont="1" applyFill="1" applyBorder="1" applyAlignment="1">
      <alignment wrapText="1"/>
    </xf>
    <xf numFmtId="0" fontId="7" fillId="25" borderId="4" xfId="0" applyFont="1" applyFill="1" applyBorder="1" applyAlignment="1">
      <alignment horizontal="left" wrapText="1"/>
    </xf>
    <xf numFmtId="3" fontId="7" fillId="25" borderId="4" xfId="0" applyNumberFormat="1" applyFont="1" applyFill="1" applyBorder="1"/>
    <xf numFmtId="0" fontId="7" fillId="25" borderId="4" xfId="0" applyFont="1" applyFill="1" applyBorder="1"/>
    <xf numFmtId="0" fontId="7" fillId="25" borderId="5" xfId="0" applyFont="1" applyFill="1" applyBorder="1"/>
    <xf numFmtId="0" fontId="7" fillId="25" borderId="4" xfId="0" applyFont="1" applyFill="1" applyBorder="1" applyAlignment="1">
      <alignment vertical="top" wrapText="1"/>
    </xf>
    <xf numFmtId="3" fontId="7" fillId="25" borderId="4" xfId="0" applyNumberFormat="1" applyFont="1" applyFill="1" applyBorder="1" applyAlignment="1">
      <alignment wrapText="1"/>
    </xf>
    <xf numFmtId="3" fontId="7" fillId="25" borderId="5" xfId="0" applyNumberFormat="1" applyFont="1" applyFill="1" applyBorder="1" applyAlignment="1">
      <alignment wrapText="1"/>
    </xf>
    <xf numFmtId="3" fontId="7" fillId="25" borderId="5" xfId="0" applyNumberFormat="1" applyFont="1" applyFill="1" applyBorder="1"/>
    <xf numFmtId="0" fontId="17" fillId="27" borderId="4" xfId="0" applyFont="1" applyFill="1" applyBorder="1" applyAlignment="1">
      <alignment horizontal="left" vertical="center" wrapText="1"/>
    </xf>
    <xf numFmtId="0" fontId="17" fillId="27" borderId="5" xfId="0" applyFont="1" applyFill="1" applyBorder="1" applyAlignment="1">
      <alignment horizontal="left" vertical="center" wrapText="1"/>
    </xf>
    <xf numFmtId="4" fontId="7" fillId="27" borderId="5" xfId="0" applyNumberFormat="1" applyFont="1" applyFill="1" applyBorder="1" applyAlignment="1">
      <alignment horizontal="right"/>
    </xf>
    <xf numFmtId="0" fontId="17" fillId="27" borderId="4" xfId="0" applyFont="1" applyFill="1" applyBorder="1" applyAlignment="1">
      <alignment horizontal="left"/>
    </xf>
    <xf numFmtId="0" fontId="17" fillId="27" borderId="5" xfId="0" applyFont="1" applyFill="1" applyBorder="1" applyAlignment="1">
      <alignment wrapText="1"/>
    </xf>
    <xf numFmtId="0" fontId="7" fillId="27" borderId="4" xfId="0" applyFont="1" applyFill="1" applyBorder="1" applyAlignment="1">
      <alignment horizontal="left"/>
    </xf>
    <xf numFmtId="0" fontId="7" fillId="27" borderId="5" xfId="0" applyFont="1" applyFill="1" applyBorder="1" applyAlignment="1">
      <alignment wrapText="1"/>
    </xf>
    <xf numFmtId="0" fontId="7" fillId="28" borderId="4" xfId="0" applyFont="1" applyFill="1" applyBorder="1" applyAlignment="1">
      <alignment horizontal="left"/>
    </xf>
    <xf numFmtId="0" fontId="7" fillId="28" borderId="5" xfId="0" applyFont="1" applyFill="1" applyBorder="1" applyAlignment="1">
      <alignment wrapText="1"/>
    </xf>
    <xf numFmtId="4" fontId="7" fillId="28" borderId="5" xfId="0" applyNumberFormat="1" applyFont="1" applyFill="1" applyBorder="1" applyAlignment="1">
      <alignment horizontal="right"/>
    </xf>
    <xf numFmtId="0" fontId="17" fillId="27" borderId="4" xfId="0" applyFont="1" applyFill="1" applyBorder="1" applyAlignment="1">
      <alignment horizontal="left" wrapText="1"/>
    </xf>
    <xf numFmtId="0" fontId="17" fillId="27" borderId="4" xfId="0" applyFont="1" applyFill="1" applyBorder="1"/>
    <xf numFmtId="0" fontId="17" fillId="27" borderId="5" xfId="0" applyFont="1" applyFill="1" applyBorder="1"/>
    <xf numFmtId="3" fontId="17" fillId="27" borderId="4" xfId="0" applyNumberFormat="1" applyFont="1" applyFill="1" applyBorder="1" applyAlignment="1">
      <alignment wrapText="1"/>
    </xf>
    <xf numFmtId="3" fontId="17" fillId="27" borderId="5" xfId="0" applyNumberFormat="1" applyFont="1" applyFill="1" applyBorder="1" applyAlignment="1">
      <alignment wrapText="1"/>
    </xf>
    <xf numFmtId="3" fontId="17" fillId="27" borderId="4" xfId="0" applyNumberFormat="1" applyFont="1" applyFill="1" applyBorder="1"/>
    <xf numFmtId="3" fontId="17" fillId="27" borderId="5" xfId="0" applyNumberFormat="1" applyFont="1" applyFill="1" applyBorder="1"/>
    <xf numFmtId="3" fontId="17" fillId="27" borderId="4" xfId="0" applyNumberFormat="1" applyFont="1" applyFill="1" applyBorder="1" applyAlignment="1">
      <alignment horizontal="left"/>
    </xf>
    <xf numFmtId="0" fontId="17" fillId="27" borderId="4" xfId="0" applyFont="1" applyFill="1" applyBorder="1" applyAlignment="1">
      <alignment wrapText="1"/>
    </xf>
    <xf numFmtId="3" fontId="17" fillId="27" borderId="5" xfId="0" applyNumberFormat="1" applyFont="1" applyFill="1" applyBorder="1" applyAlignment="1">
      <alignment horizontal="left" wrapText="1"/>
    </xf>
    <xf numFmtId="0" fontId="17" fillId="27" borderId="5" xfId="0" applyFont="1" applyFill="1" applyBorder="1" applyAlignment="1">
      <alignment horizontal="left"/>
    </xf>
    <xf numFmtId="0" fontId="17" fillId="27" borderId="4" xfId="0" applyFont="1" applyFill="1" applyBorder="1" applyAlignment="1">
      <alignment vertical="center" wrapText="1"/>
    </xf>
    <xf numFmtId="0" fontId="17" fillId="27" borderId="5" xfId="0" applyFont="1" applyFill="1" applyBorder="1" applyAlignment="1">
      <alignment vertical="center" wrapText="1"/>
    </xf>
    <xf numFmtId="3" fontId="7" fillId="29" borderId="4" xfId="0" applyNumberFormat="1" applyFont="1" applyFill="1" applyBorder="1" applyAlignment="1">
      <alignment horizontal="center"/>
    </xf>
    <xf numFmtId="3" fontId="7" fillId="29" borderId="4" xfId="0" applyNumberFormat="1" applyFont="1" applyFill="1" applyBorder="1" applyAlignment="1">
      <alignment wrapText="1"/>
    </xf>
    <xf numFmtId="4" fontId="7" fillId="29" borderId="5" xfId="0" applyNumberFormat="1" applyFont="1" applyFill="1" applyBorder="1" applyAlignment="1">
      <alignment horizontal="right"/>
    </xf>
    <xf numFmtId="4" fontId="7" fillId="30" borderId="5" xfId="0" applyNumberFormat="1" applyFont="1" applyFill="1" applyBorder="1" applyAlignment="1">
      <alignment horizontal="right" vertical="center" wrapText="1"/>
    </xf>
    <xf numFmtId="0" fontId="7" fillId="29" borderId="4" xfId="0" applyFont="1" applyFill="1" applyBorder="1" applyAlignment="1">
      <alignment horizontal="center"/>
    </xf>
    <xf numFmtId="0" fontId="7" fillId="29" borderId="4" xfId="0" applyFont="1" applyFill="1" applyBorder="1" applyAlignment="1">
      <alignment wrapText="1"/>
    </xf>
    <xf numFmtId="0" fontId="7" fillId="29" borderId="5" xfId="0" applyFont="1" applyFill="1" applyBorder="1" applyAlignment="1">
      <alignment wrapText="1"/>
    </xf>
    <xf numFmtId="0" fontId="7" fillId="29" borderId="4" xfId="0" applyFont="1" applyFill="1" applyBorder="1" applyAlignment="1">
      <alignment horizontal="left" wrapText="1"/>
    </xf>
    <xf numFmtId="3" fontId="7" fillId="29" borderId="4" xfId="0" applyNumberFormat="1" applyFont="1" applyFill="1" applyBorder="1" applyAlignment="1">
      <alignment horizontal="center" wrapText="1"/>
    </xf>
    <xf numFmtId="3" fontId="7" fillId="31" borderId="4" xfId="0" applyNumberFormat="1" applyFont="1" applyFill="1" applyBorder="1" applyAlignment="1">
      <alignment horizontal="center"/>
    </xf>
    <xf numFmtId="3" fontId="7" fillId="31" borderId="4" xfId="0" applyNumberFormat="1" applyFont="1" applyFill="1" applyBorder="1" applyAlignment="1">
      <alignment wrapText="1"/>
    </xf>
    <xf numFmtId="4" fontId="7" fillId="31" borderId="5" xfId="0" applyNumberFormat="1" applyFont="1" applyFill="1" applyBorder="1" applyAlignment="1">
      <alignment horizontal="right"/>
    </xf>
    <xf numFmtId="4" fontId="7" fillId="32" borderId="5" xfId="0" applyNumberFormat="1" applyFont="1" applyFill="1" applyBorder="1" applyAlignment="1">
      <alignment horizontal="right" vertical="center" wrapText="1"/>
    </xf>
    <xf numFmtId="0" fontId="7" fillId="31" borderId="4" xfId="0" applyFont="1" applyFill="1" applyBorder="1" applyAlignment="1">
      <alignment horizontal="center"/>
    </xf>
    <xf numFmtId="0" fontId="7" fillId="31" borderId="4" xfId="0" applyFont="1" applyFill="1" applyBorder="1" applyAlignment="1">
      <alignment wrapText="1"/>
    </xf>
    <xf numFmtId="0" fontId="7" fillId="31" borderId="5" xfId="0" applyFont="1" applyFill="1" applyBorder="1" applyAlignment="1">
      <alignment wrapText="1"/>
    </xf>
    <xf numFmtId="4" fontId="7" fillId="26" borderId="5" xfId="0" applyNumberFormat="1" applyFont="1" applyFill="1" applyBorder="1" applyAlignment="1">
      <alignment horizontal="right" wrapText="1"/>
    </xf>
    <xf numFmtId="4" fontId="20" fillId="19" borderId="5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0" fontId="18" fillId="13" borderId="2" xfId="0" quotePrefix="1" applyFont="1" applyFill="1" applyBorder="1" applyAlignment="1">
      <alignment horizontal="center" wrapText="1"/>
    </xf>
    <xf numFmtId="0" fontId="18" fillId="13" borderId="3" xfId="0" quotePrefix="1" applyFont="1" applyFill="1" applyBorder="1" applyAlignment="1">
      <alignment horizontal="center" wrapText="1"/>
    </xf>
    <xf numFmtId="0" fontId="18" fillId="13" borderId="5" xfId="0" quotePrefix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8" fillId="13" borderId="2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7" fillId="3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DDE8CB"/>
      <rgbColor rgb="FFFFFF99"/>
      <rgbColor rgb="FFB4C7E7"/>
      <rgbColor rgb="FFCCCCCC"/>
      <rgbColor rgb="FFB4C7DC"/>
      <rgbColor rgb="FFD9D9D9"/>
      <rgbColor rgb="FF3366FF"/>
      <rgbColor rgb="FF33CCCC"/>
      <rgbColor rgb="FFA9D18E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zoomScaleNormal="100" workbookViewId="0">
      <selection activeCell="G36" sqref="G36"/>
    </sheetView>
  </sheetViews>
  <sheetFormatPr defaultColWidth="8.5546875" defaultRowHeight="14.4" x14ac:dyDescent="0.3"/>
  <cols>
    <col min="5" max="10" width="25.33203125" customWidth="1"/>
  </cols>
  <sheetData>
    <row r="1" spans="1:15" ht="42" customHeight="1" x14ac:dyDescent="0.3">
      <c r="A1" s="209" t="s">
        <v>262</v>
      </c>
      <c r="B1" s="209"/>
      <c r="C1" s="209"/>
      <c r="D1" s="209"/>
      <c r="E1" s="209"/>
      <c r="F1" s="209"/>
      <c r="G1" s="209"/>
      <c r="H1" s="209"/>
      <c r="I1" s="209"/>
      <c r="J1" s="209"/>
      <c r="K1" s="1"/>
      <c r="L1" s="1"/>
      <c r="M1" s="1"/>
      <c r="N1" s="1"/>
      <c r="O1" s="1"/>
    </row>
    <row r="2" spans="1:15" ht="17.399999999999999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ht="15.75" customHeight="1" x14ac:dyDescent="0.3">
      <c r="A3" s="209" t="s">
        <v>0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5" ht="17.399999999999999" x14ac:dyDescent="0.3">
      <c r="A4" s="2"/>
      <c r="B4" s="2"/>
      <c r="C4" s="2"/>
      <c r="D4" s="2"/>
      <c r="E4" s="2"/>
      <c r="F4" s="2"/>
      <c r="G4" s="2"/>
      <c r="H4" s="2"/>
      <c r="I4" s="3"/>
      <c r="J4" s="3"/>
    </row>
    <row r="5" spans="1:15" ht="15.75" customHeight="1" x14ac:dyDescent="0.3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</row>
    <row r="6" spans="1:15" ht="17.399999999999999" x14ac:dyDescent="0.3">
      <c r="A6" s="4"/>
      <c r="B6" s="5"/>
      <c r="C6" s="5"/>
      <c r="D6" s="5"/>
      <c r="E6" s="6"/>
      <c r="F6" s="7"/>
      <c r="G6" s="7"/>
      <c r="H6" s="7"/>
      <c r="I6" s="7"/>
      <c r="J6" s="8" t="s">
        <v>2</v>
      </c>
    </row>
    <row r="7" spans="1:15" x14ac:dyDescent="0.3">
      <c r="A7" s="9"/>
      <c r="B7" s="10"/>
      <c r="C7" s="10"/>
      <c r="D7" s="11"/>
      <c r="E7" s="12"/>
      <c r="F7" s="13" t="s">
        <v>3</v>
      </c>
      <c r="G7" s="13" t="s">
        <v>278</v>
      </c>
      <c r="H7" s="13" t="s">
        <v>264</v>
      </c>
      <c r="I7" s="13" t="s">
        <v>265</v>
      </c>
      <c r="J7" s="13" t="s">
        <v>265</v>
      </c>
    </row>
    <row r="8" spans="1:15" x14ac:dyDescent="0.3">
      <c r="A8" s="203">
        <v>1</v>
      </c>
      <c r="B8" s="204"/>
      <c r="C8" s="204"/>
      <c r="D8" s="204"/>
      <c r="E8" s="205"/>
      <c r="F8" s="107">
        <v>2</v>
      </c>
      <c r="G8" s="107">
        <v>3</v>
      </c>
      <c r="H8" s="107">
        <v>4</v>
      </c>
      <c r="I8" s="107" t="s">
        <v>266</v>
      </c>
      <c r="J8" s="107" t="s">
        <v>267</v>
      </c>
    </row>
    <row r="9" spans="1:15" ht="15" customHeight="1" x14ac:dyDescent="0.3">
      <c r="A9" s="201" t="s">
        <v>5</v>
      </c>
      <c r="B9" s="201"/>
      <c r="C9" s="201"/>
      <c r="D9" s="201"/>
      <c r="E9" s="201"/>
      <c r="F9" s="14">
        <f>F10+F11</f>
        <v>3497131.24</v>
      </c>
      <c r="G9" s="14">
        <f>G10+G11</f>
        <v>3607389.08</v>
      </c>
      <c r="H9" s="14">
        <f>H10+H11</f>
        <v>3703401.28</v>
      </c>
      <c r="I9" s="14">
        <f>H9/F9*100</f>
        <v>105.89826420125999</v>
      </c>
      <c r="J9" s="14">
        <f>H9/G9*100</f>
        <v>102.66154268005934</v>
      </c>
    </row>
    <row r="10" spans="1:15" ht="15" customHeight="1" x14ac:dyDescent="0.3">
      <c r="A10" s="210" t="s">
        <v>6</v>
      </c>
      <c r="B10" s="210"/>
      <c r="C10" s="210"/>
      <c r="D10" s="210"/>
      <c r="E10" s="210"/>
      <c r="F10" s="15">
        <v>3497131.24</v>
      </c>
      <c r="G10" s="15">
        <v>3607389.08</v>
      </c>
      <c r="H10" s="15">
        <v>3703401.28</v>
      </c>
      <c r="I10" s="15">
        <f>H10/F10*100</f>
        <v>105.89826420125999</v>
      </c>
      <c r="J10" s="15">
        <f>H10/G10*100</f>
        <v>102.66154268005934</v>
      </c>
    </row>
    <row r="11" spans="1:15" x14ac:dyDescent="0.3">
      <c r="A11" s="208" t="s">
        <v>7</v>
      </c>
      <c r="B11" s="208"/>
      <c r="C11" s="208"/>
      <c r="D11" s="208"/>
      <c r="E11" s="208"/>
      <c r="F11" s="15">
        <v>0</v>
      </c>
      <c r="G11" s="15">
        <v>0</v>
      </c>
      <c r="H11" s="15"/>
      <c r="I11" s="15">
        <v>0</v>
      </c>
      <c r="J11" s="15">
        <v>0</v>
      </c>
    </row>
    <row r="12" spans="1:15" x14ac:dyDescent="0.3">
      <c r="A12" s="16" t="s">
        <v>8</v>
      </c>
      <c r="B12" s="17"/>
      <c r="C12" s="17"/>
      <c r="D12" s="17"/>
      <c r="E12" s="17"/>
      <c r="F12" s="14">
        <f>F13+F14</f>
        <v>3500499.22</v>
      </c>
      <c r="G12" s="14">
        <f>G13+G14</f>
        <v>3609389.0799999996</v>
      </c>
      <c r="H12" s="14">
        <f>H13+H14</f>
        <v>3930604.8600000003</v>
      </c>
      <c r="I12" s="14">
        <f>H12/F12*100</f>
        <v>112.28698002680886</v>
      </c>
      <c r="J12" s="14">
        <f>H12/G12*100</f>
        <v>108.89945009752178</v>
      </c>
    </row>
    <row r="13" spans="1:15" ht="15" customHeight="1" x14ac:dyDescent="0.3">
      <c r="A13" s="210" t="s">
        <v>9</v>
      </c>
      <c r="B13" s="210"/>
      <c r="C13" s="210"/>
      <c r="D13" s="210"/>
      <c r="E13" s="210"/>
      <c r="F13" s="15">
        <v>3239931.18</v>
      </c>
      <c r="G13" s="15">
        <v>3486641.57</v>
      </c>
      <c r="H13" s="15">
        <v>3775789.47</v>
      </c>
      <c r="I13" s="15">
        <f t="shared" ref="I13:I15" si="0">H13/F13*100</f>
        <v>116.53918741570305</v>
      </c>
      <c r="J13" s="15">
        <f t="shared" ref="J13:J15" si="1">H13/G13*100</f>
        <v>108.29302049536456</v>
      </c>
    </row>
    <row r="14" spans="1:15" x14ac:dyDescent="0.3">
      <c r="A14" s="208" t="s">
        <v>10</v>
      </c>
      <c r="B14" s="208"/>
      <c r="C14" s="208"/>
      <c r="D14" s="208"/>
      <c r="E14" s="208"/>
      <c r="F14" s="15">
        <v>260568.04</v>
      </c>
      <c r="G14" s="15">
        <v>122747.51</v>
      </c>
      <c r="H14" s="15">
        <v>154815.39000000001</v>
      </c>
      <c r="I14" s="15">
        <f t="shared" si="0"/>
        <v>59.414573636889621</v>
      </c>
      <c r="J14" s="15">
        <f t="shared" si="1"/>
        <v>126.12507577546788</v>
      </c>
    </row>
    <row r="15" spans="1:15" ht="15" customHeight="1" x14ac:dyDescent="0.3">
      <c r="A15" s="201" t="s">
        <v>11</v>
      </c>
      <c r="B15" s="201"/>
      <c r="C15" s="201"/>
      <c r="D15" s="201"/>
      <c r="E15" s="201"/>
      <c r="F15" s="14">
        <f>F9-F12</f>
        <v>-3367.9799999999814</v>
      </c>
      <c r="G15" s="14">
        <f>G9-G12</f>
        <v>-1999.9999999995343</v>
      </c>
      <c r="H15" s="14">
        <f>H9-H12</f>
        <v>-227203.58000000054</v>
      </c>
      <c r="I15" s="110">
        <f t="shared" si="0"/>
        <v>6745.9895842612423</v>
      </c>
      <c r="J15" s="110">
        <f t="shared" si="1"/>
        <v>11360.179000002672</v>
      </c>
    </row>
    <row r="16" spans="1:15" ht="17.399999999999999" x14ac:dyDescent="0.3">
      <c r="A16" s="2"/>
      <c r="B16" s="18"/>
      <c r="C16" s="18"/>
      <c r="D16" s="18"/>
      <c r="E16" s="18"/>
      <c r="F16" s="18"/>
      <c r="G16" s="18"/>
      <c r="H16" s="19"/>
      <c r="I16" s="19"/>
      <c r="J16" s="19"/>
    </row>
    <row r="17" spans="1:10" ht="15.75" customHeight="1" x14ac:dyDescent="0.3">
      <c r="A17" s="209" t="s">
        <v>12</v>
      </c>
      <c r="B17" s="209"/>
      <c r="C17" s="209"/>
      <c r="D17" s="209"/>
      <c r="E17" s="209"/>
      <c r="F17" s="209"/>
      <c r="G17" s="209"/>
      <c r="H17" s="209"/>
      <c r="I17" s="209"/>
      <c r="J17" s="209"/>
    </row>
    <row r="18" spans="1:10" ht="17.399999999999999" x14ac:dyDescent="0.3">
      <c r="A18" s="2"/>
      <c r="B18" s="18"/>
      <c r="C18" s="18"/>
      <c r="D18" s="18"/>
      <c r="E18" s="18"/>
      <c r="F18" s="18"/>
      <c r="G18" s="18"/>
      <c r="H18" s="19"/>
      <c r="I18" s="19"/>
      <c r="J18" s="19"/>
    </row>
    <row r="19" spans="1:10" x14ac:dyDescent="0.3">
      <c r="A19" s="9"/>
      <c r="B19" s="10"/>
      <c r="C19" s="10"/>
      <c r="D19" s="11"/>
      <c r="E19" s="12"/>
      <c r="F19" s="13" t="s">
        <v>3</v>
      </c>
      <c r="G19" s="13" t="s">
        <v>278</v>
      </c>
      <c r="H19" s="13" t="s">
        <v>264</v>
      </c>
      <c r="I19" s="13" t="s">
        <v>265</v>
      </c>
      <c r="J19" s="13" t="s">
        <v>265</v>
      </c>
    </row>
    <row r="20" spans="1:10" x14ac:dyDescent="0.3">
      <c r="A20" s="203">
        <v>1</v>
      </c>
      <c r="B20" s="204"/>
      <c r="C20" s="204"/>
      <c r="D20" s="204"/>
      <c r="E20" s="205"/>
      <c r="F20" s="107">
        <v>2</v>
      </c>
      <c r="G20" s="107">
        <v>3</v>
      </c>
      <c r="H20" s="107">
        <v>4</v>
      </c>
      <c r="I20" s="107" t="s">
        <v>266</v>
      </c>
      <c r="J20" s="107" t="s">
        <v>267</v>
      </c>
    </row>
    <row r="21" spans="1:10" x14ac:dyDescent="0.3">
      <c r="A21" s="208" t="s">
        <v>13</v>
      </c>
      <c r="B21" s="208"/>
      <c r="C21" s="208"/>
      <c r="D21" s="208"/>
      <c r="E21" s="208"/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3">
      <c r="A22" s="208" t="s">
        <v>14</v>
      </c>
      <c r="B22" s="208"/>
      <c r="C22" s="208"/>
      <c r="D22" s="208"/>
      <c r="E22" s="208"/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3">
      <c r="A23" s="201" t="s">
        <v>15</v>
      </c>
      <c r="B23" s="201"/>
      <c r="C23" s="201"/>
      <c r="D23" s="201"/>
      <c r="E23" s="201"/>
      <c r="F23" s="14">
        <f>F21-F22</f>
        <v>0</v>
      </c>
      <c r="G23" s="14">
        <f>G21-G22</f>
        <v>0</v>
      </c>
      <c r="H23" s="14">
        <f>H21-H22</f>
        <v>0</v>
      </c>
      <c r="I23" s="14">
        <v>0</v>
      </c>
      <c r="J23" s="14">
        <v>0</v>
      </c>
    </row>
    <row r="24" spans="1:10" ht="15" customHeight="1" x14ac:dyDescent="0.3">
      <c r="A24" s="201" t="s">
        <v>16</v>
      </c>
      <c r="B24" s="201"/>
      <c r="C24" s="201"/>
      <c r="D24" s="201"/>
      <c r="E24" s="201"/>
      <c r="F24" s="14">
        <f>F15+F23</f>
        <v>-3367.9799999999814</v>
      </c>
      <c r="G24" s="14">
        <f>G15+G23</f>
        <v>-1999.9999999995343</v>
      </c>
      <c r="H24" s="14">
        <f>H15+H23</f>
        <v>-227203.58000000054</v>
      </c>
      <c r="I24" s="14">
        <v>0</v>
      </c>
      <c r="J24" s="14">
        <f>J15+J23</f>
        <v>11360.179000002672</v>
      </c>
    </row>
    <row r="25" spans="1:10" ht="17.399999999999999" x14ac:dyDescent="0.3">
      <c r="A25" s="2"/>
      <c r="B25" s="18"/>
      <c r="C25" s="18"/>
      <c r="D25" s="18"/>
      <c r="E25" s="18"/>
      <c r="F25" s="18"/>
      <c r="G25" s="18"/>
      <c r="H25" s="19"/>
      <c r="I25" s="19"/>
      <c r="J25" s="19"/>
    </row>
    <row r="26" spans="1:10" ht="15.75" customHeight="1" x14ac:dyDescent="0.3">
      <c r="A26" s="209" t="s">
        <v>17</v>
      </c>
      <c r="B26" s="209"/>
      <c r="C26" s="209"/>
      <c r="D26" s="209"/>
      <c r="E26" s="209"/>
      <c r="F26" s="209"/>
      <c r="G26" s="209"/>
      <c r="H26" s="209"/>
      <c r="I26" s="209"/>
      <c r="J26" s="209"/>
    </row>
    <row r="27" spans="1:10" ht="15.6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</row>
    <row r="28" spans="1:10" x14ac:dyDescent="0.3">
      <c r="A28" s="9"/>
      <c r="B28" s="10"/>
      <c r="C28" s="10"/>
      <c r="D28" s="11"/>
      <c r="E28" s="12"/>
      <c r="F28" s="13" t="s">
        <v>3</v>
      </c>
      <c r="G28" s="13" t="s">
        <v>278</v>
      </c>
      <c r="H28" s="13" t="s">
        <v>264</v>
      </c>
      <c r="I28" s="13" t="s">
        <v>265</v>
      </c>
      <c r="J28" s="13" t="s">
        <v>265</v>
      </c>
    </row>
    <row r="29" spans="1:10" x14ac:dyDescent="0.3">
      <c r="A29" s="203">
        <v>1</v>
      </c>
      <c r="B29" s="204"/>
      <c r="C29" s="204"/>
      <c r="D29" s="204"/>
      <c r="E29" s="205"/>
      <c r="F29" s="107">
        <v>2</v>
      </c>
      <c r="G29" s="107">
        <v>3</v>
      </c>
      <c r="H29" s="107">
        <v>4</v>
      </c>
      <c r="I29" s="107" t="s">
        <v>266</v>
      </c>
      <c r="J29" s="107" t="s">
        <v>267</v>
      </c>
    </row>
    <row r="30" spans="1:10" ht="15" customHeight="1" x14ac:dyDescent="0.3">
      <c r="A30" s="200" t="s">
        <v>18</v>
      </c>
      <c r="B30" s="200"/>
      <c r="C30" s="200"/>
      <c r="D30" s="200"/>
      <c r="E30" s="200"/>
      <c r="F30" s="22">
        <v>1882.94</v>
      </c>
      <c r="G30" s="22">
        <v>0</v>
      </c>
      <c r="H30" s="22">
        <v>-2889.48</v>
      </c>
      <c r="I30" s="109">
        <f>H30/F30*100</f>
        <v>-153.45576598298405</v>
      </c>
      <c r="J30" s="109"/>
    </row>
    <row r="31" spans="1:10" ht="15" customHeight="1" x14ac:dyDescent="0.3">
      <c r="A31" s="201" t="s">
        <v>19</v>
      </c>
      <c r="B31" s="201"/>
      <c r="C31" s="201"/>
      <c r="D31" s="201"/>
      <c r="E31" s="201"/>
      <c r="F31" s="23">
        <f>F24+F30</f>
        <v>-1485.0399999999813</v>
      </c>
      <c r="G31" s="23">
        <f>G24+G30</f>
        <v>-1999.9999999995343</v>
      </c>
      <c r="H31" s="23">
        <f>H24+H30</f>
        <v>-230093.06000000055</v>
      </c>
      <c r="I31" s="110">
        <f t="shared" ref="I31" si="2">H31/F31*100</f>
        <v>15494.064806335417</v>
      </c>
      <c r="J31" s="110">
        <f t="shared" ref="J31" si="3">H31/G31*100</f>
        <v>11504.653000002707</v>
      </c>
    </row>
    <row r="32" spans="1:10" ht="45" customHeight="1" x14ac:dyDescent="0.3">
      <c r="A32" s="206" t="s">
        <v>20</v>
      </c>
      <c r="B32" s="206"/>
      <c r="C32" s="206"/>
      <c r="D32" s="206"/>
      <c r="E32" s="206"/>
      <c r="F32" s="23"/>
      <c r="G32" s="23">
        <f>G15+G23+G30-G31</f>
        <v>0</v>
      </c>
      <c r="H32" s="23">
        <f>H15+H23+H30-H31</f>
        <v>0</v>
      </c>
      <c r="I32" s="110">
        <v>0</v>
      </c>
      <c r="J32" s="110">
        <v>0</v>
      </c>
    </row>
    <row r="33" spans="1:10" ht="15.6" x14ac:dyDescent="0.3">
      <c r="A33" s="24"/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15.75" customHeight="1" x14ac:dyDescent="0.3">
      <c r="A34" s="207" t="s">
        <v>21</v>
      </c>
      <c r="B34" s="207"/>
      <c r="C34" s="207"/>
      <c r="D34" s="207"/>
      <c r="E34" s="207"/>
      <c r="F34" s="207"/>
      <c r="G34" s="207"/>
      <c r="H34" s="207"/>
      <c r="I34" s="207"/>
      <c r="J34" s="207"/>
    </row>
    <row r="35" spans="1:10" ht="17.399999999999999" x14ac:dyDescent="0.3">
      <c r="A35" s="26"/>
      <c r="B35" s="27"/>
      <c r="C35" s="27"/>
      <c r="D35" s="27"/>
      <c r="E35" s="27"/>
      <c r="F35" s="27"/>
      <c r="G35" s="27"/>
      <c r="H35" s="28"/>
      <c r="I35" s="28"/>
      <c r="J35" s="28"/>
    </row>
    <row r="36" spans="1:10" x14ac:dyDescent="0.3">
      <c r="A36" s="29"/>
      <c r="B36" s="30"/>
      <c r="C36" s="30"/>
      <c r="D36" s="31"/>
      <c r="E36" s="32"/>
      <c r="F36" s="13" t="s">
        <v>3</v>
      </c>
      <c r="G36" s="13" t="s">
        <v>278</v>
      </c>
      <c r="H36" s="13" t="s">
        <v>264</v>
      </c>
      <c r="I36" s="13" t="s">
        <v>265</v>
      </c>
      <c r="J36" s="13" t="s">
        <v>265</v>
      </c>
    </row>
    <row r="37" spans="1:10" ht="15" customHeight="1" x14ac:dyDescent="0.3">
      <c r="A37" s="200" t="s">
        <v>18</v>
      </c>
      <c r="B37" s="200"/>
      <c r="C37" s="200"/>
      <c r="D37" s="200"/>
      <c r="E37" s="200"/>
      <c r="F37" s="22">
        <v>0</v>
      </c>
      <c r="G37" s="22">
        <f>F40</f>
        <v>0</v>
      </c>
      <c r="H37" s="22">
        <f>G40</f>
        <v>0</v>
      </c>
      <c r="I37" s="109">
        <v>0</v>
      </c>
      <c r="J37" s="109">
        <v>0</v>
      </c>
    </row>
    <row r="38" spans="1:10" ht="28.5" customHeight="1" x14ac:dyDescent="0.3">
      <c r="A38" s="200" t="s">
        <v>22</v>
      </c>
      <c r="B38" s="200"/>
      <c r="C38" s="200"/>
      <c r="D38" s="200"/>
      <c r="E38" s="200"/>
      <c r="F38" s="22">
        <v>0</v>
      </c>
      <c r="G38" s="22">
        <v>0</v>
      </c>
      <c r="H38" s="22">
        <v>0</v>
      </c>
      <c r="I38" s="109">
        <v>0</v>
      </c>
      <c r="J38" s="109">
        <v>0</v>
      </c>
    </row>
    <row r="39" spans="1:10" ht="15" customHeight="1" x14ac:dyDescent="0.3">
      <c r="A39" s="200" t="s">
        <v>23</v>
      </c>
      <c r="B39" s="200"/>
      <c r="C39" s="200"/>
      <c r="D39" s="200"/>
      <c r="E39" s="200"/>
      <c r="F39" s="22">
        <v>0</v>
      </c>
      <c r="G39" s="22">
        <v>0</v>
      </c>
      <c r="H39" s="22">
        <v>0</v>
      </c>
      <c r="I39" s="109">
        <v>0</v>
      </c>
      <c r="J39" s="109">
        <v>0</v>
      </c>
    </row>
    <row r="40" spans="1:10" ht="15" customHeight="1" x14ac:dyDescent="0.3">
      <c r="A40" s="201" t="s">
        <v>19</v>
      </c>
      <c r="B40" s="201"/>
      <c r="C40" s="201"/>
      <c r="D40" s="201"/>
      <c r="E40" s="201"/>
      <c r="F40" s="33">
        <f>F37-F38+F39</f>
        <v>0</v>
      </c>
      <c r="G40" s="33">
        <f>G37-G38+G39</f>
        <v>0</v>
      </c>
      <c r="H40" s="33">
        <f>H37-H38+H39</f>
        <v>0</v>
      </c>
      <c r="I40" s="110">
        <v>0</v>
      </c>
      <c r="J40" s="110">
        <v>0</v>
      </c>
    </row>
    <row r="41" spans="1:10" ht="17.25" customHeight="1" x14ac:dyDescent="0.3"/>
    <row r="42" spans="1:10" ht="15" customHeight="1" x14ac:dyDescent="0.3">
      <c r="A42" s="202" t="s">
        <v>24</v>
      </c>
      <c r="B42" s="202"/>
      <c r="C42" s="202"/>
      <c r="D42" s="202"/>
      <c r="E42" s="202"/>
      <c r="F42" s="202"/>
      <c r="G42" s="202"/>
      <c r="H42" s="202"/>
      <c r="I42" s="202"/>
      <c r="J42" s="202"/>
    </row>
    <row r="43" spans="1:10" ht="9" customHeight="1" x14ac:dyDescent="0.3"/>
  </sheetData>
  <mergeCells count="27">
    <mergeCell ref="A1:J1"/>
    <mergeCell ref="A3:J3"/>
    <mergeCell ref="A5:J5"/>
    <mergeCell ref="A9:E9"/>
    <mergeCell ref="A10:E10"/>
    <mergeCell ref="A26:J26"/>
    <mergeCell ref="A11:E11"/>
    <mergeCell ref="A13:E13"/>
    <mergeCell ref="A14:E14"/>
    <mergeCell ref="A15:E15"/>
    <mergeCell ref="A17:J17"/>
    <mergeCell ref="A38:E38"/>
    <mergeCell ref="A39:E39"/>
    <mergeCell ref="A40:E40"/>
    <mergeCell ref="A42:J42"/>
    <mergeCell ref="A8:E8"/>
    <mergeCell ref="A20:E20"/>
    <mergeCell ref="A29:E29"/>
    <mergeCell ref="A30:E30"/>
    <mergeCell ref="A31:E31"/>
    <mergeCell ref="A32:E32"/>
    <mergeCell ref="A34:J34"/>
    <mergeCell ref="A37:E37"/>
    <mergeCell ref="A21:E21"/>
    <mergeCell ref="A22:E22"/>
    <mergeCell ref="A23:E23"/>
    <mergeCell ref="A24:E24"/>
  </mergeCells>
  <pageMargins left="0.7" right="0.7" top="0.75" bottom="0.75" header="0.51180555555555496" footer="0.51180555555555496"/>
  <pageSetup paperSize="9" scale="6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opLeftCell="A17" zoomScaleNormal="100" workbookViewId="0">
      <selection activeCell="E26" sqref="E26"/>
    </sheetView>
  </sheetViews>
  <sheetFormatPr defaultColWidth="8.5546875" defaultRowHeight="14.4" x14ac:dyDescent="0.3"/>
  <cols>
    <col min="1" max="1" width="7.44140625" customWidth="1"/>
    <col min="2" max="2" width="8.44140625" customWidth="1"/>
    <col min="3" max="8" width="25.33203125" customWidth="1"/>
  </cols>
  <sheetData>
    <row r="1" spans="1:10" ht="42" customHeight="1" x14ac:dyDescent="0.3">
      <c r="A1" s="209" t="s">
        <v>263</v>
      </c>
      <c r="B1" s="209"/>
      <c r="C1" s="209"/>
      <c r="D1" s="209"/>
      <c r="E1" s="209"/>
      <c r="F1" s="209"/>
      <c r="G1" s="209"/>
      <c r="H1" s="209"/>
      <c r="I1" s="1"/>
      <c r="J1" s="1"/>
    </row>
    <row r="2" spans="1:10" ht="18" customHeight="1" x14ac:dyDescent="0.3">
      <c r="A2" s="2"/>
      <c r="B2" s="2"/>
      <c r="C2" s="2"/>
      <c r="D2" s="2"/>
      <c r="E2" s="2"/>
      <c r="F2" s="2"/>
      <c r="G2" s="2"/>
      <c r="H2" s="2"/>
    </row>
    <row r="3" spans="1:10" ht="15.75" customHeight="1" x14ac:dyDescent="0.3">
      <c r="A3" s="209" t="s">
        <v>0</v>
      </c>
      <c r="B3" s="209"/>
      <c r="C3" s="209"/>
      <c r="D3" s="209"/>
      <c r="E3" s="209"/>
      <c r="F3" s="209"/>
      <c r="G3" s="209"/>
      <c r="H3" s="209"/>
    </row>
    <row r="4" spans="1:10" ht="17.399999999999999" x14ac:dyDescent="0.3">
      <c r="A4" s="2"/>
      <c r="B4" s="2"/>
      <c r="C4" s="2"/>
      <c r="D4" s="2"/>
      <c r="E4" s="2"/>
      <c r="F4" s="2"/>
      <c r="G4" s="3"/>
      <c r="H4" s="3"/>
    </row>
    <row r="5" spans="1:10" ht="18" customHeight="1" x14ac:dyDescent="0.3">
      <c r="A5" s="209" t="s">
        <v>25</v>
      </c>
      <c r="B5" s="209"/>
      <c r="C5" s="209"/>
      <c r="D5" s="209"/>
      <c r="E5" s="209"/>
      <c r="F5" s="209"/>
      <c r="G5" s="209"/>
      <c r="H5" s="209"/>
    </row>
    <row r="6" spans="1:10" ht="17.399999999999999" x14ac:dyDescent="0.3">
      <c r="A6" s="2"/>
      <c r="B6" s="2"/>
      <c r="C6" s="2"/>
      <c r="D6" s="2"/>
      <c r="E6" s="2"/>
      <c r="F6" s="2"/>
      <c r="G6" s="3"/>
      <c r="H6" s="3"/>
    </row>
    <row r="7" spans="1:10" ht="15.75" customHeight="1" x14ac:dyDescent="0.3">
      <c r="A7" s="209" t="s">
        <v>26</v>
      </c>
      <c r="B7" s="209"/>
      <c r="C7" s="209"/>
      <c r="D7" s="209"/>
      <c r="E7" s="209"/>
      <c r="F7" s="209"/>
      <c r="G7" s="209"/>
      <c r="H7" s="209"/>
    </row>
    <row r="8" spans="1:10" ht="17.399999999999999" x14ac:dyDescent="0.3">
      <c r="A8" s="2"/>
      <c r="B8" s="2"/>
      <c r="C8" s="2"/>
      <c r="D8" s="2"/>
      <c r="E8" s="2"/>
      <c r="F8" s="2"/>
      <c r="G8" s="3"/>
      <c r="H8" s="3"/>
    </row>
    <row r="9" spans="1:10" x14ac:dyDescent="0.3">
      <c r="A9" s="34" t="s">
        <v>27</v>
      </c>
      <c r="B9" s="35" t="s">
        <v>28</v>
      </c>
      <c r="C9" s="35" t="s">
        <v>29</v>
      </c>
      <c r="D9" s="34" t="s">
        <v>3</v>
      </c>
      <c r="E9" s="216" t="s">
        <v>278</v>
      </c>
      <c r="F9" s="34" t="s">
        <v>264</v>
      </c>
      <c r="G9" s="34" t="s">
        <v>265</v>
      </c>
      <c r="H9" s="34" t="s">
        <v>265</v>
      </c>
    </row>
    <row r="10" spans="1:10" x14ac:dyDescent="0.3">
      <c r="A10" s="211">
        <v>1</v>
      </c>
      <c r="B10" s="212"/>
      <c r="C10" s="108">
        <v>2</v>
      </c>
      <c r="D10" s="108">
        <v>3</v>
      </c>
      <c r="E10" s="108">
        <v>4</v>
      </c>
      <c r="F10" s="108">
        <v>5</v>
      </c>
      <c r="G10" s="108" t="s">
        <v>268</v>
      </c>
      <c r="H10" s="108" t="s">
        <v>269</v>
      </c>
    </row>
    <row r="11" spans="1:10" x14ac:dyDescent="0.3">
      <c r="A11" s="36"/>
      <c r="B11" s="37"/>
      <c r="C11" s="38" t="s">
        <v>5</v>
      </c>
      <c r="D11" s="39">
        <f>D12+D18</f>
        <v>3497131.2399999998</v>
      </c>
      <c r="E11" s="39">
        <f>E12+E18</f>
        <v>3607389.08</v>
      </c>
      <c r="F11" s="39">
        <f>F12+F18</f>
        <v>3703401.2800000003</v>
      </c>
      <c r="G11" s="39">
        <f>F11/D11*100</f>
        <v>105.89826420126001</v>
      </c>
      <c r="H11" s="39">
        <f>F11/E11*100</f>
        <v>102.66154268005934</v>
      </c>
    </row>
    <row r="12" spans="1:10" ht="15.75" customHeight="1" x14ac:dyDescent="0.3">
      <c r="A12" s="40">
        <v>6</v>
      </c>
      <c r="B12" s="40"/>
      <c r="C12" s="40" t="s">
        <v>30</v>
      </c>
      <c r="D12" s="41">
        <f>SUM(D13:D17)</f>
        <v>3497131.2399999998</v>
      </c>
      <c r="E12" s="41">
        <f>SUM(E13:E17)</f>
        <v>3607389.08</v>
      </c>
      <c r="F12" s="41">
        <f>SUM(F13:F17)</f>
        <v>3703401.2800000003</v>
      </c>
      <c r="G12" s="39">
        <f t="shared" ref="G12:G21" si="0">F12/D12*100</f>
        <v>105.89826420126001</v>
      </c>
      <c r="H12" s="39">
        <f t="shared" ref="H12:H21" si="1">F12/E12*100</f>
        <v>102.66154268005934</v>
      </c>
    </row>
    <row r="13" spans="1:10" ht="39.6" x14ac:dyDescent="0.3">
      <c r="A13" s="40"/>
      <c r="B13" s="42">
        <v>63</v>
      </c>
      <c r="C13" s="42" t="s">
        <v>31</v>
      </c>
      <c r="D13" s="43">
        <v>3130827.53</v>
      </c>
      <c r="E13" s="44">
        <v>3182060</v>
      </c>
      <c r="F13" s="44">
        <v>3201183.49</v>
      </c>
      <c r="G13" s="111">
        <f t="shared" si="0"/>
        <v>102.24720011964379</v>
      </c>
      <c r="H13" s="111">
        <f t="shared" si="1"/>
        <v>100.60097829707799</v>
      </c>
    </row>
    <row r="14" spans="1:10" x14ac:dyDescent="0.3">
      <c r="A14" s="40"/>
      <c r="B14" s="45">
        <v>64</v>
      </c>
      <c r="C14" s="45" t="s">
        <v>32</v>
      </c>
      <c r="D14" s="46">
        <v>0.04</v>
      </c>
      <c r="E14" s="44">
        <v>1</v>
      </c>
      <c r="F14" s="44">
        <v>0.03</v>
      </c>
      <c r="G14" s="111">
        <f t="shared" si="0"/>
        <v>75</v>
      </c>
      <c r="H14" s="111">
        <f t="shared" si="1"/>
        <v>3</v>
      </c>
    </row>
    <row r="15" spans="1:10" ht="52.8" x14ac:dyDescent="0.3">
      <c r="A15" s="40"/>
      <c r="B15" s="42">
        <v>65</v>
      </c>
      <c r="C15" s="42" t="s">
        <v>33</v>
      </c>
      <c r="D15" s="43">
        <v>55143.94</v>
      </c>
      <c r="E15" s="44">
        <v>66375</v>
      </c>
      <c r="F15" s="44">
        <v>61598.54</v>
      </c>
      <c r="G15" s="111">
        <f t="shared" si="0"/>
        <v>111.70500330589364</v>
      </c>
      <c r="H15" s="111">
        <f t="shared" si="1"/>
        <v>92.803826741996232</v>
      </c>
    </row>
    <row r="16" spans="1:10" ht="39.6" x14ac:dyDescent="0.3">
      <c r="A16" s="45"/>
      <c r="B16" s="45">
        <v>66</v>
      </c>
      <c r="C16" s="42" t="s">
        <v>34</v>
      </c>
      <c r="D16" s="43">
        <v>6069.94</v>
      </c>
      <c r="E16" s="44">
        <v>8099</v>
      </c>
      <c r="F16" s="44">
        <v>6725.89</v>
      </c>
      <c r="G16" s="111">
        <f t="shared" si="0"/>
        <v>110.80653186028199</v>
      </c>
      <c r="H16" s="111">
        <f t="shared" si="1"/>
        <v>83.045931596493389</v>
      </c>
    </row>
    <row r="17" spans="1:8" ht="39.6" x14ac:dyDescent="0.3">
      <c r="A17" s="45"/>
      <c r="B17" s="45">
        <v>67</v>
      </c>
      <c r="C17" s="42" t="s">
        <v>35</v>
      </c>
      <c r="D17" s="43">
        <v>305089.78999999998</v>
      </c>
      <c r="E17" s="44">
        <v>350854.08</v>
      </c>
      <c r="F17" s="47">
        <v>433893.33</v>
      </c>
      <c r="G17" s="111">
        <f t="shared" si="0"/>
        <v>142.21824007942055</v>
      </c>
      <c r="H17" s="111">
        <f t="shared" si="1"/>
        <v>123.66774529171785</v>
      </c>
    </row>
    <row r="18" spans="1:8" ht="26.4" x14ac:dyDescent="0.3">
      <c r="A18" s="48">
        <v>7</v>
      </c>
      <c r="B18" s="48"/>
      <c r="C18" s="49" t="s">
        <v>36</v>
      </c>
      <c r="D18" s="43">
        <f>D19</f>
        <v>0</v>
      </c>
      <c r="E18" s="43">
        <f>E19</f>
        <v>0</v>
      </c>
      <c r="F18" s="43">
        <f>F19</f>
        <v>0</v>
      </c>
      <c r="G18" s="39">
        <v>0</v>
      </c>
      <c r="H18" s="39">
        <v>0</v>
      </c>
    </row>
    <row r="19" spans="1:8" ht="39.6" x14ac:dyDescent="0.3">
      <c r="A19" s="42"/>
      <c r="B19" s="42">
        <v>72</v>
      </c>
      <c r="C19" s="50" t="s">
        <v>37</v>
      </c>
      <c r="D19" s="43">
        <v>0</v>
      </c>
      <c r="E19" s="44">
        <v>0</v>
      </c>
      <c r="F19" s="44">
        <v>0</v>
      </c>
      <c r="G19" s="111">
        <v>0</v>
      </c>
      <c r="H19" s="111">
        <v>0</v>
      </c>
    </row>
    <row r="20" spans="1:8" x14ac:dyDescent="0.3">
      <c r="A20" s="48">
        <v>9</v>
      </c>
      <c r="B20" s="48"/>
      <c r="C20" s="49" t="s">
        <v>38</v>
      </c>
      <c r="D20" s="43">
        <f>D21</f>
        <v>-1485.04</v>
      </c>
      <c r="E20" s="43">
        <f>E21</f>
        <v>2000</v>
      </c>
      <c r="F20" s="41">
        <f>F21</f>
        <v>-230093.06</v>
      </c>
      <c r="G20" s="39">
        <f t="shared" si="0"/>
        <v>15494.064806335184</v>
      </c>
      <c r="H20" s="39">
        <f t="shared" si="1"/>
        <v>-11504.653</v>
      </c>
    </row>
    <row r="21" spans="1:8" x14ac:dyDescent="0.3">
      <c r="A21" s="42"/>
      <c r="B21" s="42">
        <v>92</v>
      </c>
      <c r="C21" s="50" t="s">
        <v>39</v>
      </c>
      <c r="D21" s="43">
        <v>-1485.04</v>
      </c>
      <c r="E21" s="44">
        <v>2000</v>
      </c>
      <c r="F21" s="44">
        <v>-230093.06</v>
      </c>
      <c r="G21" s="111">
        <f t="shared" si="0"/>
        <v>15494.064806335184</v>
      </c>
      <c r="H21" s="111">
        <f t="shared" si="1"/>
        <v>-11504.653</v>
      </c>
    </row>
    <row r="24" spans="1:8" ht="15.75" customHeight="1" x14ac:dyDescent="0.3">
      <c r="A24" s="209" t="s">
        <v>40</v>
      </c>
      <c r="B24" s="209"/>
      <c r="C24" s="209"/>
      <c r="D24" s="209"/>
      <c r="E24" s="209"/>
      <c r="F24" s="209"/>
      <c r="G24" s="209"/>
      <c r="H24" s="209"/>
    </row>
    <row r="25" spans="1:8" ht="17.399999999999999" x14ac:dyDescent="0.3">
      <c r="A25" s="2"/>
      <c r="B25" s="2"/>
      <c r="C25" s="2"/>
      <c r="D25" s="2"/>
      <c r="E25" s="2"/>
      <c r="F25" s="2"/>
      <c r="G25" s="3"/>
      <c r="H25" s="3"/>
    </row>
    <row r="26" spans="1:8" x14ac:dyDescent="0.3">
      <c r="A26" s="34" t="s">
        <v>27</v>
      </c>
      <c r="B26" s="35" t="s">
        <v>28</v>
      </c>
      <c r="C26" s="35" t="s">
        <v>41</v>
      </c>
      <c r="D26" s="34" t="s">
        <v>3</v>
      </c>
      <c r="E26" s="216" t="s">
        <v>278</v>
      </c>
      <c r="F26" s="34" t="s">
        <v>264</v>
      </c>
      <c r="G26" s="34" t="s">
        <v>265</v>
      </c>
      <c r="H26" s="34" t="s">
        <v>265</v>
      </c>
    </row>
    <row r="27" spans="1:8" x14ac:dyDescent="0.3">
      <c r="A27" s="211">
        <v>1</v>
      </c>
      <c r="B27" s="212"/>
      <c r="C27" s="108">
        <v>2</v>
      </c>
      <c r="D27" s="108">
        <v>3</v>
      </c>
      <c r="E27" s="108">
        <v>4</v>
      </c>
      <c r="F27" s="108">
        <v>5</v>
      </c>
      <c r="G27" s="108" t="s">
        <v>268</v>
      </c>
      <c r="H27" s="108" t="s">
        <v>269</v>
      </c>
    </row>
    <row r="28" spans="1:8" x14ac:dyDescent="0.3">
      <c r="A28" s="36"/>
      <c r="B28" s="37"/>
      <c r="C28" s="38" t="s">
        <v>8</v>
      </c>
      <c r="D28" s="39">
        <f>D29+D35</f>
        <v>3500499.2199999997</v>
      </c>
      <c r="E28" s="39">
        <f>E29+E35</f>
        <v>3609389.08</v>
      </c>
      <c r="F28" s="39">
        <f>F29+F35</f>
        <v>3930604.8600000003</v>
      </c>
      <c r="G28" s="39">
        <f t="shared" ref="G28:G38" si="2">F28/D28*100</f>
        <v>112.28698002680888</v>
      </c>
      <c r="H28" s="39">
        <f t="shared" ref="H28:H38" si="3">F28/E28*100</f>
        <v>108.89945009752178</v>
      </c>
    </row>
    <row r="29" spans="1:8" ht="15.75" customHeight="1" x14ac:dyDescent="0.3">
      <c r="A29" s="40">
        <v>3</v>
      </c>
      <c r="B29" s="40"/>
      <c r="C29" s="40" t="s">
        <v>42</v>
      </c>
      <c r="D29" s="41">
        <f>SUM(D30:D34)</f>
        <v>3239931.1799999997</v>
      </c>
      <c r="E29" s="41">
        <f>SUM(E30:E34)</f>
        <v>3486641.5700000003</v>
      </c>
      <c r="F29" s="41">
        <f>SUM(F30:F34)</f>
        <v>3775789.47</v>
      </c>
      <c r="G29" s="39">
        <f t="shared" si="2"/>
        <v>116.53918741570308</v>
      </c>
      <c r="H29" s="39">
        <f t="shared" si="3"/>
        <v>108.29302049536453</v>
      </c>
    </row>
    <row r="30" spans="1:8" ht="15.75" customHeight="1" x14ac:dyDescent="0.3">
      <c r="A30" s="40"/>
      <c r="B30" s="42">
        <v>31</v>
      </c>
      <c r="C30" s="42" t="s">
        <v>43</v>
      </c>
      <c r="D30" s="43">
        <v>2626479.5099999998</v>
      </c>
      <c r="E30" s="44">
        <v>2840098.85</v>
      </c>
      <c r="F30" s="44">
        <v>3149242.5</v>
      </c>
      <c r="G30" s="111">
        <f t="shared" si="2"/>
        <v>119.90356246868265</v>
      </c>
      <c r="H30" s="111">
        <f t="shared" si="3"/>
        <v>110.88496092310307</v>
      </c>
    </row>
    <row r="31" spans="1:8" x14ac:dyDescent="0.3">
      <c r="A31" s="45"/>
      <c r="B31" s="45">
        <v>32</v>
      </c>
      <c r="C31" s="45" t="s">
        <v>44</v>
      </c>
      <c r="D31" s="43">
        <v>486816.19</v>
      </c>
      <c r="E31" s="44">
        <v>509891.72</v>
      </c>
      <c r="F31" s="44">
        <v>501797.24</v>
      </c>
      <c r="G31" s="111">
        <f t="shared" si="2"/>
        <v>103.07735246027869</v>
      </c>
      <c r="H31" s="111">
        <f t="shared" si="3"/>
        <v>98.41251001291019</v>
      </c>
    </row>
    <row r="32" spans="1:8" x14ac:dyDescent="0.3">
      <c r="A32" s="45"/>
      <c r="B32" s="45">
        <v>34</v>
      </c>
      <c r="C32" s="45" t="s">
        <v>45</v>
      </c>
      <c r="D32" s="43">
        <v>5004.8900000000003</v>
      </c>
      <c r="E32" s="44">
        <v>5601</v>
      </c>
      <c r="F32" s="44">
        <v>2148.11</v>
      </c>
      <c r="G32" s="111">
        <f t="shared" si="2"/>
        <v>42.920224020907554</v>
      </c>
      <c r="H32" s="111">
        <f t="shared" si="3"/>
        <v>38.352258525263352</v>
      </c>
    </row>
    <row r="33" spans="1:8" ht="39.6" x14ac:dyDescent="0.3">
      <c r="A33" s="45"/>
      <c r="B33" s="45">
        <v>37</v>
      </c>
      <c r="C33" s="42" t="s">
        <v>46</v>
      </c>
      <c r="D33" s="43">
        <v>119696.5</v>
      </c>
      <c r="E33" s="44">
        <v>129050</v>
      </c>
      <c r="F33" s="44">
        <v>119377.7</v>
      </c>
      <c r="G33" s="111">
        <f t="shared" si="2"/>
        <v>99.733659714360897</v>
      </c>
      <c r="H33" s="111">
        <f t="shared" si="3"/>
        <v>92.504998062766361</v>
      </c>
    </row>
    <row r="34" spans="1:8" x14ac:dyDescent="0.3">
      <c r="A34" s="45"/>
      <c r="B34" s="45">
        <v>38</v>
      </c>
      <c r="C34" s="42" t="s">
        <v>47</v>
      </c>
      <c r="D34" s="43">
        <v>1934.09</v>
      </c>
      <c r="E34" s="43">
        <v>2000</v>
      </c>
      <c r="F34" s="43">
        <v>3223.92</v>
      </c>
      <c r="G34" s="111">
        <f t="shared" si="2"/>
        <v>166.68924403724751</v>
      </c>
      <c r="H34" s="111">
        <f t="shared" si="3"/>
        <v>161.196</v>
      </c>
    </row>
    <row r="35" spans="1:8" ht="26.4" x14ac:dyDescent="0.3">
      <c r="A35" s="48">
        <v>4</v>
      </c>
      <c r="B35" s="48"/>
      <c r="C35" s="49" t="s">
        <v>48</v>
      </c>
      <c r="D35" s="41">
        <f>SUM(D36:D38)</f>
        <v>260568.04</v>
      </c>
      <c r="E35" s="41">
        <f>SUM(E36:E38)</f>
        <v>122747.51</v>
      </c>
      <c r="F35" s="41">
        <f>SUM(F36:F38)</f>
        <v>154815.39000000001</v>
      </c>
      <c r="G35" s="39">
        <f t="shared" si="2"/>
        <v>59.414573636889621</v>
      </c>
      <c r="H35" s="39">
        <f t="shared" si="3"/>
        <v>126.12507577546788</v>
      </c>
    </row>
    <row r="36" spans="1:8" ht="39.6" x14ac:dyDescent="0.3">
      <c r="A36" s="48"/>
      <c r="B36" s="42">
        <v>41</v>
      </c>
      <c r="C36" s="50" t="s">
        <v>49</v>
      </c>
      <c r="D36" s="43">
        <v>0</v>
      </c>
      <c r="E36" s="44">
        <v>0</v>
      </c>
      <c r="F36" s="44">
        <v>0</v>
      </c>
      <c r="G36" s="111">
        <v>0</v>
      </c>
      <c r="H36" s="111">
        <v>0</v>
      </c>
    </row>
    <row r="37" spans="1:8" ht="39.6" x14ac:dyDescent="0.3">
      <c r="A37" s="48"/>
      <c r="B37" s="45">
        <v>42</v>
      </c>
      <c r="C37" s="50" t="s">
        <v>50</v>
      </c>
      <c r="D37" s="43">
        <v>179011.57</v>
      </c>
      <c r="E37" s="44">
        <v>21377.51</v>
      </c>
      <c r="F37" s="44">
        <v>33854.14</v>
      </c>
      <c r="G37" s="111">
        <f t="shared" si="2"/>
        <v>18.911704980856822</v>
      </c>
      <c r="H37" s="111">
        <f t="shared" si="3"/>
        <v>158.36334540365084</v>
      </c>
    </row>
    <row r="38" spans="1:8" ht="26.4" x14ac:dyDescent="0.3">
      <c r="A38" s="42"/>
      <c r="B38" s="42">
        <v>45</v>
      </c>
      <c r="C38" s="50" t="s">
        <v>51</v>
      </c>
      <c r="D38" s="43">
        <v>81556.47</v>
      </c>
      <c r="E38" s="44">
        <v>101370</v>
      </c>
      <c r="F38" s="47">
        <v>120961.25</v>
      </c>
      <c r="G38" s="111">
        <f t="shared" si="2"/>
        <v>148.31594599422954</v>
      </c>
      <c r="H38" s="111">
        <f t="shared" si="3"/>
        <v>119.32647726151721</v>
      </c>
    </row>
  </sheetData>
  <mergeCells count="7">
    <mergeCell ref="A27:B27"/>
    <mergeCell ref="A1:H1"/>
    <mergeCell ref="A3:H3"/>
    <mergeCell ref="A5:H5"/>
    <mergeCell ref="A7:H7"/>
    <mergeCell ref="A24:H24"/>
    <mergeCell ref="A10:B10"/>
  </mergeCells>
  <pageMargins left="0.7" right="0.7" top="0.75" bottom="0.75" header="0.51180555555555496" footer="0.51180555555555496"/>
  <pageSetup paperSize="9" scale="52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opLeftCell="A34" zoomScaleNormal="100" workbookViewId="0">
      <selection activeCell="C35" sqref="C35"/>
    </sheetView>
  </sheetViews>
  <sheetFormatPr defaultColWidth="8.5546875" defaultRowHeight="14.4" x14ac:dyDescent="0.3"/>
  <cols>
    <col min="1" max="6" width="25.33203125" customWidth="1"/>
  </cols>
  <sheetData>
    <row r="1" spans="1:10" ht="36.75" customHeight="1" x14ac:dyDescent="0.3">
      <c r="A1" s="213" t="s">
        <v>263</v>
      </c>
      <c r="B1" s="213"/>
      <c r="C1" s="213"/>
      <c r="D1" s="213"/>
      <c r="E1" s="213"/>
      <c r="F1" s="213"/>
      <c r="G1" s="1"/>
      <c r="H1" s="1"/>
      <c r="I1" s="1"/>
      <c r="J1" s="1"/>
    </row>
    <row r="2" spans="1:10" ht="18" customHeight="1" x14ac:dyDescent="0.3">
      <c r="A2" s="2"/>
      <c r="B2" s="2"/>
      <c r="C2" s="2"/>
      <c r="D2" s="2"/>
      <c r="E2" s="2"/>
      <c r="F2" s="2"/>
    </row>
    <row r="3" spans="1:10" ht="15.75" customHeight="1" x14ac:dyDescent="0.3">
      <c r="A3" s="209" t="s">
        <v>0</v>
      </c>
      <c r="B3" s="209"/>
      <c r="C3" s="209"/>
      <c r="D3" s="209"/>
      <c r="E3" s="209"/>
      <c r="F3" s="209"/>
    </row>
    <row r="4" spans="1:10" ht="17.399999999999999" x14ac:dyDescent="0.3">
      <c r="B4" s="2"/>
      <c r="C4" s="2"/>
      <c r="D4" s="2"/>
      <c r="E4" s="3"/>
      <c r="F4" s="3"/>
    </row>
    <row r="5" spans="1:10" ht="18" customHeight="1" x14ac:dyDescent="0.3">
      <c r="A5" s="209" t="s">
        <v>25</v>
      </c>
      <c r="B5" s="209"/>
      <c r="C5" s="209"/>
      <c r="D5" s="209"/>
      <c r="E5" s="209"/>
      <c r="F5" s="209"/>
    </row>
    <row r="6" spans="1:10" ht="17.399999999999999" x14ac:dyDescent="0.3">
      <c r="A6" s="2"/>
      <c r="B6" s="2"/>
      <c r="C6" s="2"/>
      <c r="D6" s="2"/>
      <c r="E6" s="3"/>
      <c r="F6" s="3"/>
    </row>
    <row r="7" spans="1:10" ht="15.75" customHeight="1" x14ac:dyDescent="0.3">
      <c r="A7" s="209" t="s">
        <v>52</v>
      </c>
      <c r="B7" s="209"/>
      <c r="C7" s="209"/>
      <c r="D7" s="209"/>
      <c r="E7" s="209"/>
      <c r="F7" s="209"/>
    </row>
    <row r="8" spans="1:10" ht="17.399999999999999" x14ac:dyDescent="0.3">
      <c r="A8" s="2"/>
      <c r="B8" s="2"/>
      <c r="C8" s="2"/>
      <c r="D8" s="2"/>
      <c r="E8" s="3"/>
      <c r="F8" s="3"/>
    </row>
    <row r="9" spans="1:10" x14ac:dyDescent="0.3">
      <c r="A9" s="34" t="s">
        <v>53</v>
      </c>
      <c r="B9" s="34" t="s">
        <v>3</v>
      </c>
      <c r="C9" s="216" t="s">
        <v>278</v>
      </c>
      <c r="D9" s="34" t="s">
        <v>264</v>
      </c>
      <c r="E9" s="34" t="s">
        <v>265</v>
      </c>
      <c r="F9" s="34" t="s">
        <v>265</v>
      </c>
    </row>
    <row r="10" spans="1:10" x14ac:dyDescent="0.3">
      <c r="A10" s="107">
        <v>1</v>
      </c>
      <c r="B10" s="108">
        <v>2</v>
      </c>
      <c r="C10" s="108">
        <v>3</v>
      </c>
      <c r="D10" s="108">
        <v>4</v>
      </c>
      <c r="E10" s="108" t="s">
        <v>266</v>
      </c>
      <c r="F10" s="108" t="s">
        <v>267</v>
      </c>
    </row>
    <row r="11" spans="1:10" x14ac:dyDescent="0.3">
      <c r="A11" s="52" t="s">
        <v>5</v>
      </c>
      <c r="B11" s="39">
        <f>B12+B14+B16+B20+B27+B29</f>
        <v>3497131.24</v>
      </c>
      <c r="C11" s="39">
        <f>C12+C14+C16+C20+C27+C29</f>
        <v>3609389.06</v>
      </c>
      <c r="D11" s="39">
        <f>D12+D14+D16+D20+D27+D29</f>
        <v>3703401.2800000003</v>
      </c>
      <c r="E11" s="39">
        <f>D11/B11*100</f>
        <v>105.89826420126001</v>
      </c>
      <c r="F11" s="39">
        <f>D11/C11*100</f>
        <v>102.60465742088773</v>
      </c>
    </row>
    <row r="12" spans="1:10" x14ac:dyDescent="0.3">
      <c r="A12" s="49" t="s">
        <v>54</v>
      </c>
      <c r="B12" s="53">
        <f>B13</f>
        <v>158946.68</v>
      </c>
      <c r="C12" s="53">
        <f>C13</f>
        <v>161694.06</v>
      </c>
      <c r="D12" s="53">
        <f>D13</f>
        <v>205374.11</v>
      </c>
      <c r="E12" s="39">
        <f t="shared" ref="E12:E28" si="0">D12/B12*100</f>
        <v>129.20943677464669</v>
      </c>
      <c r="F12" s="39">
        <f t="shared" ref="F12:F30" si="1">D12/C12*100</f>
        <v>127.01401028584476</v>
      </c>
    </row>
    <row r="13" spans="1:10" x14ac:dyDescent="0.3">
      <c r="A13" s="54" t="s">
        <v>55</v>
      </c>
      <c r="B13" s="44">
        <v>158946.68</v>
      </c>
      <c r="C13" s="44">
        <v>161694.06</v>
      </c>
      <c r="D13" s="47">
        <v>205374.11</v>
      </c>
      <c r="E13" s="111">
        <f t="shared" si="0"/>
        <v>129.20943677464669</v>
      </c>
      <c r="F13" s="111">
        <f t="shared" si="1"/>
        <v>127.01401028584476</v>
      </c>
    </row>
    <row r="14" spans="1:10" x14ac:dyDescent="0.3">
      <c r="A14" s="40" t="s">
        <v>56</v>
      </c>
      <c r="B14" s="55">
        <f>B15</f>
        <v>5669.98</v>
      </c>
      <c r="C14" s="55">
        <f>C15</f>
        <v>6100</v>
      </c>
      <c r="D14" s="55">
        <f>D15</f>
        <v>6525.92</v>
      </c>
      <c r="E14" s="39">
        <f t="shared" si="0"/>
        <v>115.09599681127625</v>
      </c>
      <c r="F14" s="39">
        <f t="shared" si="1"/>
        <v>106.98229508196721</v>
      </c>
    </row>
    <row r="15" spans="1:10" x14ac:dyDescent="0.3">
      <c r="A15" s="54" t="s">
        <v>57</v>
      </c>
      <c r="B15" s="43">
        <v>5669.98</v>
      </c>
      <c r="C15" s="44">
        <v>6100</v>
      </c>
      <c r="D15" s="44">
        <v>6525.92</v>
      </c>
      <c r="E15" s="111">
        <f t="shared" si="0"/>
        <v>115.09599681127625</v>
      </c>
      <c r="F15" s="111">
        <f t="shared" si="1"/>
        <v>106.98229508196721</v>
      </c>
    </row>
    <row r="16" spans="1:10" ht="26.4" x14ac:dyDescent="0.3">
      <c r="A16" s="40" t="s">
        <v>58</v>
      </c>
      <c r="B16" s="41">
        <f>SUM(B17:B19)</f>
        <v>135461.85</v>
      </c>
      <c r="C16" s="41">
        <f>SUM(C17:C19)</f>
        <v>173613</v>
      </c>
      <c r="D16" s="41">
        <f>SUM(D17:D19)</f>
        <v>165899.54</v>
      </c>
      <c r="E16" s="39">
        <f t="shared" si="0"/>
        <v>122.46956615460367</v>
      </c>
      <c r="F16" s="39">
        <f t="shared" si="1"/>
        <v>95.557095378802288</v>
      </c>
    </row>
    <row r="17" spans="1:6" ht="26.4" x14ac:dyDescent="0.3">
      <c r="A17" s="56" t="s">
        <v>59</v>
      </c>
      <c r="B17" s="43">
        <v>81240</v>
      </c>
      <c r="C17" s="44">
        <v>107263</v>
      </c>
      <c r="D17" s="44">
        <v>107263</v>
      </c>
      <c r="E17" s="111">
        <f t="shared" si="0"/>
        <v>132.03225012309207</v>
      </c>
      <c r="F17" s="111">
        <f t="shared" si="1"/>
        <v>100</v>
      </c>
    </row>
    <row r="18" spans="1:6" ht="26.4" x14ac:dyDescent="0.3">
      <c r="A18" s="56" t="s">
        <v>60</v>
      </c>
      <c r="B18" s="43">
        <v>54221.85</v>
      </c>
      <c r="C18" s="44">
        <v>65350</v>
      </c>
      <c r="D18" s="44">
        <v>58636.54</v>
      </c>
      <c r="E18" s="111">
        <f t="shared" si="0"/>
        <v>108.14190220363193</v>
      </c>
      <c r="F18" s="111">
        <f t="shared" si="1"/>
        <v>89.726916602907423</v>
      </c>
    </row>
    <row r="19" spans="1:6" ht="26.4" x14ac:dyDescent="0.3">
      <c r="A19" s="56" t="s">
        <v>61</v>
      </c>
      <c r="B19" s="43">
        <v>0</v>
      </c>
      <c r="C19" s="44">
        <v>1000</v>
      </c>
      <c r="D19" s="44">
        <v>0</v>
      </c>
      <c r="E19" s="111" t="e">
        <f t="shared" si="0"/>
        <v>#DIV/0!</v>
      </c>
      <c r="F19" s="111">
        <f t="shared" si="1"/>
        <v>0</v>
      </c>
    </row>
    <row r="20" spans="1:6" x14ac:dyDescent="0.3">
      <c r="A20" s="52" t="s">
        <v>62</v>
      </c>
      <c r="B20" s="41">
        <f>SUM(B21:B26)</f>
        <v>3193752.73</v>
      </c>
      <c r="C20" s="41">
        <f>SUM(C21:C26)</f>
        <v>3261657</v>
      </c>
      <c r="D20" s="41">
        <f>SUM(D21:D26)</f>
        <v>3320501.7100000004</v>
      </c>
      <c r="E20" s="39">
        <f t="shared" si="0"/>
        <v>103.96865351564021</v>
      </c>
      <c r="F20" s="39">
        <f t="shared" si="1"/>
        <v>101.80413544403966</v>
      </c>
    </row>
    <row r="21" spans="1:6" ht="39.6" x14ac:dyDescent="0.3">
      <c r="A21" s="56" t="s">
        <v>63</v>
      </c>
      <c r="B21" s="43">
        <v>452</v>
      </c>
      <c r="C21" s="44">
        <v>350</v>
      </c>
      <c r="D21" s="44">
        <v>508</v>
      </c>
      <c r="E21" s="111">
        <f t="shared" si="0"/>
        <v>112.38938053097345</v>
      </c>
      <c r="F21" s="111">
        <f t="shared" si="1"/>
        <v>145.14285714285714</v>
      </c>
    </row>
    <row r="22" spans="1:6" x14ac:dyDescent="0.3">
      <c r="A22" s="56" t="s">
        <v>64</v>
      </c>
      <c r="B22" s="43">
        <v>0</v>
      </c>
      <c r="C22" s="44">
        <v>1000</v>
      </c>
      <c r="D22" s="44">
        <v>0</v>
      </c>
      <c r="E22" s="111">
        <v>0</v>
      </c>
      <c r="F22" s="111">
        <f t="shared" si="1"/>
        <v>0</v>
      </c>
    </row>
    <row r="23" spans="1:6" x14ac:dyDescent="0.3">
      <c r="A23" s="54" t="s">
        <v>65</v>
      </c>
      <c r="B23" s="43">
        <v>3128849.62</v>
      </c>
      <c r="C23" s="44">
        <v>3178760</v>
      </c>
      <c r="D23" s="44">
        <v>3199245.49</v>
      </c>
      <c r="E23" s="111">
        <f t="shared" si="0"/>
        <v>102.24989624141796</v>
      </c>
      <c r="F23" s="111">
        <f t="shared" si="1"/>
        <v>100.64444909335717</v>
      </c>
    </row>
    <row r="24" spans="1:6" x14ac:dyDescent="0.3">
      <c r="A24" s="54" t="s">
        <v>66</v>
      </c>
      <c r="B24" s="43">
        <v>64451.11</v>
      </c>
      <c r="C24" s="44">
        <v>81547</v>
      </c>
      <c r="D24" s="44">
        <v>120748.22</v>
      </c>
      <c r="E24" s="111">
        <f t="shared" si="0"/>
        <v>187.34854993187861</v>
      </c>
      <c r="F24" s="111">
        <f t="shared" si="1"/>
        <v>148.07193397672509</v>
      </c>
    </row>
    <row r="25" spans="1:6" ht="26.4" x14ac:dyDescent="0.3">
      <c r="A25" s="56" t="s">
        <v>67</v>
      </c>
      <c r="B25" s="43">
        <v>0</v>
      </c>
      <c r="C25" s="43">
        <v>0</v>
      </c>
      <c r="D25" s="43">
        <v>0</v>
      </c>
      <c r="E25" s="111">
        <v>0</v>
      </c>
      <c r="F25" s="111">
        <v>0</v>
      </c>
    </row>
    <row r="26" spans="1:6" x14ac:dyDescent="0.3">
      <c r="A26" s="54" t="s">
        <v>68</v>
      </c>
      <c r="B26" s="43">
        <v>0</v>
      </c>
      <c r="C26" s="43">
        <v>0</v>
      </c>
      <c r="D26" s="43">
        <v>0</v>
      </c>
      <c r="E26" s="111">
        <v>0</v>
      </c>
      <c r="F26" s="111">
        <v>0</v>
      </c>
    </row>
    <row r="27" spans="1:6" x14ac:dyDescent="0.3">
      <c r="A27" s="48" t="s">
        <v>69</v>
      </c>
      <c r="B27" s="41">
        <f>B28</f>
        <v>3300</v>
      </c>
      <c r="C27" s="41">
        <f>C28</f>
        <v>5825</v>
      </c>
      <c r="D27" s="41">
        <f>D28</f>
        <v>5100</v>
      </c>
      <c r="E27" s="39">
        <f t="shared" si="0"/>
        <v>154.54545454545453</v>
      </c>
      <c r="F27" s="39">
        <f t="shared" si="1"/>
        <v>87.553648068669531</v>
      </c>
    </row>
    <row r="28" spans="1:6" x14ac:dyDescent="0.3">
      <c r="A28" s="54" t="s">
        <v>70</v>
      </c>
      <c r="B28" s="43">
        <v>3300</v>
      </c>
      <c r="C28" s="44">
        <v>5825</v>
      </c>
      <c r="D28" s="44">
        <v>5100</v>
      </c>
      <c r="E28" s="111">
        <f t="shared" si="0"/>
        <v>154.54545454545453</v>
      </c>
      <c r="F28" s="111">
        <f t="shared" si="1"/>
        <v>87.553648068669531</v>
      </c>
    </row>
    <row r="29" spans="1:6" ht="26.4" x14ac:dyDescent="0.3">
      <c r="A29" s="40" t="s">
        <v>71</v>
      </c>
      <c r="B29" s="41">
        <f>B30</f>
        <v>0</v>
      </c>
      <c r="C29" s="41">
        <f>C30</f>
        <v>500</v>
      </c>
      <c r="D29" s="41">
        <f>D30</f>
        <v>0</v>
      </c>
      <c r="E29" s="39">
        <v>0</v>
      </c>
      <c r="F29" s="39">
        <f t="shared" si="1"/>
        <v>0</v>
      </c>
    </row>
    <row r="30" spans="1:6" ht="26.4" x14ac:dyDescent="0.3">
      <c r="A30" s="56" t="s">
        <v>72</v>
      </c>
      <c r="B30" s="43">
        <v>0</v>
      </c>
      <c r="C30" s="44">
        <v>500</v>
      </c>
      <c r="D30" s="44">
        <v>0</v>
      </c>
      <c r="E30" s="111">
        <v>0</v>
      </c>
      <c r="F30" s="111">
        <f t="shared" si="1"/>
        <v>0</v>
      </c>
    </row>
    <row r="33" spans="1:6" ht="15.75" customHeight="1" x14ac:dyDescent="0.3">
      <c r="A33" s="209" t="s">
        <v>73</v>
      </c>
      <c r="B33" s="209"/>
      <c r="C33" s="209"/>
      <c r="D33" s="209"/>
      <c r="E33" s="209"/>
      <c r="F33" s="209"/>
    </row>
    <row r="34" spans="1:6" ht="17.399999999999999" x14ac:dyDescent="0.3">
      <c r="A34" s="2"/>
      <c r="B34" s="2"/>
      <c r="C34" s="2"/>
      <c r="D34" s="2"/>
      <c r="E34" s="3"/>
      <c r="F34" s="3"/>
    </row>
    <row r="35" spans="1:6" x14ac:dyDescent="0.3">
      <c r="A35" s="34" t="s">
        <v>53</v>
      </c>
      <c r="B35" s="34" t="s">
        <v>3</v>
      </c>
      <c r="C35" s="216" t="s">
        <v>278</v>
      </c>
      <c r="D35" s="34" t="s">
        <v>264</v>
      </c>
      <c r="E35" s="34" t="s">
        <v>265</v>
      </c>
      <c r="F35" s="34" t="s">
        <v>265</v>
      </c>
    </row>
    <row r="36" spans="1:6" x14ac:dyDescent="0.3">
      <c r="A36" s="107">
        <v>1</v>
      </c>
      <c r="B36" s="108">
        <v>2</v>
      </c>
      <c r="C36" s="108">
        <v>3</v>
      </c>
      <c r="D36" s="108">
        <v>4</v>
      </c>
      <c r="E36" s="108" t="s">
        <v>266</v>
      </c>
      <c r="F36" s="108" t="s">
        <v>267</v>
      </c>
    </row>
    <row r="37" spans="1:6" x14ac:dyDescent="0.3">
      <c r="A37" s="52" t="s">
        <v>8</v>
      </c>
      <c r="B37" s="39">
        <f>B38+B40+B42+B46+B54+B56</f>
        <v>2798490.0300000003</v>
      </c>
      <c r="C37" s="39">
        <f>C38+C40+C42+C46+C54+C56</f>
        <v>3609389.08</v>
      </c>
      <c r="D37" s="39">
        <f>D38+D40+D42+D46+D54+D56</f>
        <v>3930604.86</v>
      </c>
      <c r="E37" s="39">
        <f t="shared" ref="E37:E57" si="2">D37/B37*100</f>
        <v>140.45448859433668</v>
      </c>
      <c r="F37" s="39">
        <f t="shared" ref="F37:F57" si="3">D37/C37*100</f>
        <v>108.89945009752175</v>
      </c>
    </row>
    <row r="38" spans="1:6" ht="15.75" customHeight="1" x14ac:dyDescent="0.3">
      <c r="A38" s="49" t="s">
        <v>54</v>
      </c>
      <c r="B38" s="41">
        <f>B39</f>
        <v>150717.4</v>
      </c>
      <c r="C38" s="41">
        <f>C39</f>
        <v>161694.06</v>
      </c>
      <c r="D38" s="41">
        <f>D39</f>
        <v>205374.11</v>
      </c>
      <c r="E38" s="39">
        <f t="shared" si="2"/>
        <v>136.26436629081977</v>
      </c>
      <c r="F38" s="39">
        <f t="shared" si="3"/>
        <v>127.01401028584476</v>
      </c>
    </row>
    <row r="39" spans="1:6" x14ac:dyDescent="0.3">
      <c r="A39" s="54" t="s">
        <v>55</v>
      </c>
      <c r="B39" s="43">
        <v>150717.4</v>
      </c>
      <c r="C39" s="44">
        <v>161694.06</v>
      </c>
      <c r="D39" s="47">
        <v>205374.11</v>
      </c>
      <c r="E39" s="111">
        <f t="shared" si="2"/>
        <v>136.26436629081977</v>
      </c>
      <c r="F39" s="111">
        <f t="shared" si="3"/>
        <v>127.01401028584476</v>
      </c>
    </row>
    <row r="40" spans="1:6" x14ac:dyDescent="0.3">
      <c r="A40" s="40" t="s">
        <v>56</v>
      </c>
      <c r="B40" s="41">
        <f>B41</f>
        <v>9511.6200000000008</v>
      </c>
      <c r="C40" s="41">
        <f>C41</f>
        <v>6100</v>
      </c>
      <c r="D40" s="41">
        <f>D41</f>
        <v>4263.13</v>
      </c>
      <c r="E40" s="39">
        <f t="shared" si="2"/>
        <v>44.820230412905474</v>
      </c>
      <c r="F40" s="39">
        <f t="shared" si="3"/>
        <v>69.88737704918033</v>
      </c>
    </row>
    <row r="41" spans="1:6" x14ac:dyDescent="0.3">
      <c r="A41" s="54" t="s">
        <v>57</v>
      </c>
      <c r="B41" s="43">
        <v>9511.6200000000008</v>
      </c>
      <c r="C41" s="44">
        <v>6100</v>
      </c>
      <c r="D41" s="44">
        <v>4263.13</v>
      </c>
      <c r="E41" s="111">
        <f t="shared" si="2"/>
        <v>44.820230412905474</v>
      </c>
      <c r="F41" s="111">
        <f t="shared" si="3"/>
        <v>69.88737704918033</v>
      </c>
    </row>
    <row r="42" spans="1:6" ht="26.4" x14ac:dyDescent="0.3">
      <c r="A42" s="40" t="s">
        <v>58</v>
      </c>
      <c r="B42" s="41">
        <f>SUM(B43:B45)</f>
        <v>154543.25</v>
      </c>
      <c r="C42" s="41">
        <f>SUM(C43:C45)</f>
        <v>173613</v>
      </c>
      <c r="D42" s="41">
        <f>SUM(D43:D45)</f>
        <v>166079.89000000001</v>
      </c>
      <c r="E42" s="39">
        <f t="shared" si="2"/>
        <v>107.46499119178611</v>
      </c>
      <c r="F42" s="39">
        <f t="shared" si="3"/>
        <v>95.66097584858278</v>
      </c>
    </row>
    <row r="43" spans="1:6" ht="26.4" x14ac:dyDescent="0.3">
      <c r="A43" s="56" t="s">
        <v>59</v>
      </c>
      <c r="B43" s="43">
        <v>85874</v>
      </c>
      <c r="C43" s="44">
        <v>107263</v>
      </c>
      <c r="D43" s="44">
        <v>107263</v>
      </c>
      <c r="E43" s="111">
        <f t="shared" si="2"/>
        <v>124.90742250273657</v>
      </c>
      <c r="F43" s="111">
        <f t="shared" si="3"/>
        <v>100</v>
      </c>
    </row>
    <row r="44" spans="1:6" ht="26.4" x14ac:dyDescent="0.3">
      <c r="A44" s="56" t="s">
        <v>60</v>
      </c>
      <c r="B44" s="43">
        <v>68669.25</v>
      </c>
      <c r="C44" s="44">
        <v>65350</v>
      </c>
      <c r="D44" s="44">
        <v>58816.89</v>
      </c>
      <c r="E44" s="111">
        <f t="shared" si="2"/>
        <v>85.652442687228998</v>
      </c>
      <c r="F44" s="111">
        <f t="shared" si="3"/>
        <v>90.002892119357298</v>
      </c>
    </row>
    <row r="45" spans="1:6" ht="26.4" x14ac:dyDescent="0.3">
      <c r="A45" s="56" t="s">
        <v>61</v>
      </c>
      <c r="B45" s="43">
        <v>0</v>
      </c>
      <c r="C45" s="44">
        <v>1000</v>
      </c>
      <c r="D45" s="44">
        <v>0</v>
      </c>
      <c r="E45" s="111" t="e">
        <f t="shared" si="2"/>
        <v>#DIV/0!</v>
      </c>
      <c r="F45" s="111">
        <f t="shared" si="3"/>
        <v>0</v>
      </c>
    </row>
    <row r="46" spans="1:6" x14ac:dyDescent="0.3">
      <c r="A46" s="52" t="s">
        <v>62</v>
      </c>
      <c r="B46" s="41">
        <f>SUM(B47:B53)</f>
        <v>2474124.8000000003</v>
      </c>
      <c r="C46" s="41">
        <f>SUM(C47:C53)</f>
        <v>3261657.02</v>
      </c>
      <c r="D46" s="41">
        <f>SUM(D47:D53)</f>
        <v>3550400.68</v>
      </c>
      <c r="E46" s="39">
        <f t="shared" si="2"/>
        <v>143.50127689597548</v>
      </c>
      <c r="F46" s="39">
        <f t="shared" si="3"/>
        <v>108.85266777682223</v>
      </c>
    </row>
    <row r="47" spans="1:6" ht="39.6" x14ac:dyDescent="0.3">
      <c r="A47" s="56" t="s">
        <v>63</v>
      </c>
      <c r="B47" s="43">
        <v>8476</v>
      </c>
      <c r="C47" s="44">
        <v>350</v>
      </c>
      <c r="D47" s="44">
        <v>508</v>
      </c>
      <c r="E47" s="111">
        <f t="shared" si="2"/>
        <v>5.9933931099575277</v>
      </c>
      <c r="F47" s="111">
        <f t="shared" si="3"/>
        <v>145.14285714285714</v>
      </c>
    </row>
    <row r="48" spans="1:6" x14ac:dyDescent="0.3">
      <c r="A48" s="56" t="s">
        <v>74</v>
      </c>
      <c r="B48" s="43">
        <v>0</v>
      </c>
      <c r="C48" s="44">
        <v>1000</v>
      </c>
      <c r="D48" s="44">
        <v>0</v>
      </c>
      <c r="E48" s="111" t="e">
        <f t="shared" si="2"/>
        <v>#DIV/0!</v>
      </c>
      <c r="F48" s="111">
        <f t="shared" si="3"/>
        <v>0</v>
      </c>
    </row>
    <row r="49" spans="1:6" x14ac:dyDescent="0.3">
      <c r="A49" s="56" t="s">
        <v>64</v>
      </c>
      <c r="B49" s="43">
        <v>0</v>
      </c>
      <c r="C49" s="44">
        <v>0</v>
      </c>
      <c r="D49" s="44">
        <v>0</v>
      </c>
      <c r="E49" s="111" t="e">
        <f t="shared" si="2"/>
        <v>#DIV/0!</v>
      </c>
      <c r="F49" s="111" t="e">
        <f t="shared" si="3"/>
        <v>#DIV/0!</v>
      </c>
    </row>
    <row r="50" spans="1:6" x14ac:dyDescent="0.3">
      <c r="A50" s="54" t="s">
        <v>65</v>
      </c>
      <c r="B50" s="43">
        <v>2402292.2000000002</v>
      </c>
      <c r="C50" s="44">
        <v>3178760</v>
      </c>
      <c r="D50" s="44">
        <v>3429144.46</v>
      </c>
      <c r="E50" s="111">
        <f t="shared" si="2"/>
        <v>142.74468609605441</v>
      </c>
      <c r="F50" s="111">
        <f t="shared" si="3"/>
        <v>107.87679661251556</v>
      </c>
    </row>
    <row r="51" spans="1:6" x14ac:dyDescent="0.3">
      <c r="A51" s="54" t="s">
        <v>66</v>
      </c>
      <c r="B51" s="43">
        <v>63356.6</v>
      </c>
      <c r="C51" s="44">
        <v>81547.02</v>
      </c>
      <c r="D51" s="44">
        <v>120748.22</v>
      </c>
      <c r="E51" s="111">
        <f t="shared" si="2"/>
        <v>190.58506927455073</v>
      </c>
      <c r="F51" s="111">
        <f t="shared" si="3"/>
        <v>148.07189766100589</v>
      </c>
    </row>
    <row r="52" spans="1:6" ht="27.15" customHeight="1" x14ac:dyDescent="0.3">
      <c r="A52" s="56" t="s">
        <v>67</v>
      </c>
      <c r="B52" s="43">
        <v>0</v>
      </c>
      <c r="C52" s="43"/>
      <c r="D52" s="43">
        <v>0</v>
      </c>
      <c r="E52" s="111" t="e">
        <f t="shared" si="2"/>
        <v>#DIV/0!</v>
      </c>
      <c r="F52" s="111" t="e">
        <f t="shared" si="3"/>
        <v>#DIV/0!</v>
      </c>
    </row>
    <row r="53" spans="1:6" x14ac:dyDescent="0.3">
      <c r="A53" s="54" t="s">
        <v>68</v>
      </c>
      <c r="B53" s="43">
        <v>0</v>
      </c>
      <c r="C53" s="43"/>
      <c r="D53" s="43">
        <v>0</v>
      </c>
      <c r="E53" s="111" t="e">
        <f t="shared" si="2"/>
        <v>#DIV/0!</v>
      </c>
      <c r="F53" s="111" t="e">
        <f t="shared" si="3"/>
        <v>#DIV/0!</v>
      </c>
    </row>
    <row r="54" spans="1:6" x14ac:dyDescent="0.3">
      <c r="A54" s="48" t="s">
        <v>69</v>
      </c>
      <c r="B54" s="41">
        <f>B55</f>
        <v>9592.9599999999991</v>
      </c>
      <c r="C54" s="41">
        <f>C55</f>
        <v>5825</v>
      </c>
      <c r="D54" s="41">
        <f>D55</f>
        <v>4487.05</v>
      </c>
      <c r="E54" s="39">
        <f t="shared" si="2"/>
        <v>46.774405397291353</v>
      </c>
      <c r="F54" s="39">
        <f t="shared" si="3"/>
        <v>77.030901287553661</v>
      </c>
    </row>
    <row r="55" spans="1:6" x14ac:dyDescent="0.3">
      <c r="A55" s="54" t="s">
        <v>70</v>
      </c>
      <c r="B55" s="43">
        <v>9592.9599999999991</v>
      </c>
      <c r="C55" s="44">
        <v>5825</v>
      </c>
      <c r="D55" s="44">
        <v>4487.05</v>
      </c>
      <c r="E55" s="111">
        <f t="shared" si="2"/>
        <v>46.774405397291353</v>
      </c>
      <c r="F55" s="111">
        <f t="shared" si="3"/>
        <v>77.030901287553661</v>
      </c>
    </row>
    <row r="56" spans="1:6" ht="26.4" x14ac:dyDescent="0.3">
      <c r="A56" s="40" t="s">
        <v>71</v>
      </c>
      <c r="B56" s="41">
        <f>B57</f>
        <v>0</v>
      </c>
      <c r="C56" s="41">
        <f>C57</f>
        <v>500</v>
      </c>
      <c r="D56" s="41">
        <f>D57</f>
        <v>0</v>
      </c>
      <c r="E56" s="39" t="e">
        <f t="shared" si="2"/>
        <v>#DIV/0!</v>
      </c>
      <c r="F56" s="39">
        <f t="shared" si="3"/>
        <v>0</v>
      </c>
    </row>
    <row r="57" spans="1:6" ht="26.4" x14ac:dyDescent="0.3">
      <c r="A57" s="56" t="s">
        <v>72</v>
      </c>
      <c r="B57" s="43">
        <v>0</v>
      </c>
      <c r="C57" s="44">
        <v>500</v>
      </c>
      <c r="D57" s="44">
        <v>0</v>
      </c>
      <c r="E57" s="111" t="e">
        <f t="shared" si="2"/>
        <v>#DIV/0!</v>
      </c>
      <c r="F57" s="111">
        <f t="shared" si="3"/>
        <v>0</v>
      </c>
    </row>
  </sheetData>
  <mergeCells count="5">
    <mergeCell ref="A1:F1"/>
    <mergeCell ref="A3:F3"/>
    <mergeCell ref="A5:F5"/>
    <mergeCell ref="A7:F7"/>
    <mergeCell ref="A33:F33"/>
  </mergeCells>
  <pageMargins left="0.7" right="0.7" top="0.75" bottom="0.75" header="0.51180555555555496" footer="0.51180555555555496"/>
  <pageSetup paperSize="9" scale="57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topLeftCell="A20" zoomScaleNormal="100" workbookViewId="0">
      <selection activeCell="C9" sqref="C9"/>
    </sheetView>
  </sheetViews>
  <sheetFormatPr defaultColWidth="8.5546875" defaultRowHeight="14.4" x14ac:dyDescent="0.3"/>
  <cols>
    <col min="1" max="1" width="37.6640625" customWidth="1"/>
    <col min="2" max="6" width="25.33203125" customWidth="1"/>
  </cols>
  <sheetData>
    <row r="1" spans="1:10" ht="42" customHeight="1" x14ac:dyDescent="0.3">
      <c r="A1" s="209" t="s">
        <v>262</v>
      </c>
      <c r="B1" s="209"/>
      <c r="C1" s="209"/>
      <c r="D1" s="209"/>
      <c r="E1" s="209"/>
      <c r="F1" s="209"/>
      <c r="G1" s="1"/>
      <c r="H1" s="1"/>
      <c r="I1" s="1"/>
      <c r="J1" s="1"/>
    </row>
    <row r="2" spans="1:10" ht="18" customHeight="1" x14ac:dyDescent="0.3">
      <c r="A2" s="2"/>
      <c r="B2" s="2"/>
      <c r="C2" s="2"/>
      <c r="D2" s="2"/>
      <c r="E2" s="2"/>
      <c r="F2" s="2"/>
    </row>
    <row r="3" spans="1:10" ht="15.75" customHeight="1" x14ac:dyDescent="0.3">
      <c r="A3" s="209" t="s">
        <v>0</v>
      </c>
      <c r="B3" s="209"/>
      <c r="C3" s="209"/>
      <c r="D3" s="209"/>
      <c r="E3" s="209"/>
      <c r="F3" s="209"/>
    </row>
    <row r="4" spans="1:10" ht="17.399999999999999" x14ac:dyDescent="0.3">
      <c r="A4" s="2"/>
      <c r="B4" s="2"/>
      <c r="C4" s="2"/>
      <c r="D4" s="2"/>
      <c r="E4" s="3"/>
      <c r="F4" s="3"/>
    </row>
    <row r="5" spans="1:10" ht="18" customHeight="1" x14ac:dyDescent="0.3">
      <c r="A5" s="209" t="s">
        <v>25</v>
      </c>
      <c r="B5" s="209"/>
      <c r="C5" s="209"/>
      <c r="D5" s="209"/>
      <c r="E5" s="209"/>
      <c r="F5" s="209"/>
    </row>
    <row r="6" spans="1:10" ht="17.399999999999999" x14ac:dyDescent="0.3">
      <c r="A6" s="2"/>
      <c r="B6" s="2"/>
      <c r="C6" s="2"/>
      <c r="D6" s="2"/>
      <c r="E6" s="3"/>
      <c r="F6" s="3"/>
    </row>
    <row r="7" spans="1:10" ht="15.75" customHeight="1" x14ac:dyDescent="0.3">
      <c r="A7" s="209" t="s">
        <v>75</v>
      </c>
      <c r="B7" s="209"/>
      <c r="C7" s="209"/>
      <c r="D7" s="209"/>
      <c r="E7" s="209"/>
      <c r="F7" s="209"/>
    </row>
    <row r="8" spans="1:10" ht="17.399999999999999" x14ac:dyDescent="0.3">
      <c r="A8" s="2"/>
      <c r="B8" s="2"/>
      <c r="C8" s="2"/>
      <c r="D8" s="2"/>
      <c r="E8" s="3"/>
      <c r="F8" s="3"/>
    </row>
    <row r="9" spans="1:10" x14ac:dyDescent="0.3">
      <c r="A9" s="34" t="s">
        <v>53</v>
      </c>
      <c r="B9" s="34" t="s">
        <v>3</v>
      </c>
      <c r="C9" s="216" t="s">
        <v>278</v>
      </c>
      <c r="D9" s="34" t="s">
        <v>264</v>
      </c>
      <c r="E9" s="34" t="s">
        <v>265</v>
      </c>
      <c r="F9" s="34" t="s">
        <v>265</v>
      </c>
    </row>
    <row r="10" spans="1:10" x14ac:dyDescent="0.3">
      <c r="A10" s="107">
        <v>1</v>
      </c>
      <c r="B10" s="108">
        <v>2</v>
      </c>
      <c r="C10" s="108">
        <v>3</v>
      </c>
      <c r="D10" s="108">
        <v>4</v>
      </c>
      <c r="E10" s="108" t="s">
        <v>266</v>
      </c>
      <c r="F10" s="108" t="s">
        <v>267</v>
      </c>
    </row>
    <row r="11" spans="1:10" ht="15.75" customHeight="1" x14ac:dyDescent="0.3">
      <c r="A11" s="40" t="s">
        <v>76</v>
      </c>
      <c r="B11" s="41">
        <f>B12</f>
        <v>3500499.22</v>
      </c>
      <c r="C11" s="41">
        <f>C12</f>
        <v>3609389.08</v>
      </c>
      <c r="D11" s="41">
        <f>D12</f>
        <v>3930604.8600000003</v>
      </c>
      <c r="E11" s="41">
        <f>D11/B11*100</f>
        <v>112.28698002680886</v>
      </c>
      <c r="F11" s="41">
        <f>D11/C11*100</f>
        <v>108.89945009752178</v>
      </c>
    </row>
    <row r="12" spans="1:10" ht="15.75" customHeight="1" x14ac:dyDescent="0.3">
      <c r="A12" s="40" t="s">
        <v>77</v>
      </c>
      <c r="B12" s="41">
        <f>SUM(B13:B16)</f>
        <v>3500499.22</v>
      </c>
      <c r="C12" s="41">
        <f>SUM(C13:C16)</f>
        <v>3609389.08</v>
      </c>
      <c r="D12" s="41">
        <f>SUM(D13:D16)</f>
        <v>3930604.8600000003</v>
      </c>
      <c r="E12" s="41">
        <f t="shared" ref="E12:E16" si="0">D12/B12*100</f>
        <v>112.28698002680886</v>
      </c>
      <c r="F12" s="41">
        <f t="shared" ref="F12:F16" si="1">D12/C12*100</f>
        <v>108.89945009752178</v>
      </c>
    </row>
    <row r="13" spans="1:10" x14ac:dyDescent="0.3">
      <c r="A13" s="56" t="s">
        <v>78</v>
      </c>
      <c r="B13" s="43">
        <v>2801603.58</v>
      </c>
      <c r="C13" s="43">
        <v>2981813</v>
      </c>
      <c r="D13" s="44">
        <v>3242094.73</v>
      </c>
      <c r="E13" s="43">
        <f t="shared" si="0"/>
        <v>115.72282221312695</v>
      </c>
      <c r="F13" s="43">
        <f t="shared" si="1"/>
        <v>108.72897562657349</v>
      </c>
    </row>
    <row r="14" spans="1:10" x14ac:dyDescent="0.3">
      <c r="A14" s="56" t="s">
        <v>79</v>
      </c>
      <c r="B14" s="43">
        <v>394525.33</v>
      </c>
      <c r="C14" s="43">
        <v>272219.39</v>
      </c>
      <c r="D14" s="47">
        <v>291816.62</v>
      </c>
      <c r="E14" s="43">
        <f t="shared" si="0"/>
        <v>73.966510591347827</v>
      </c>
      <c r="F14" s="43">
        <f t="shared" si="1"/>
        <v>107.19905734855992</v>
      </c>
    </row>
    <row r="15" spans="1:10" x14ac:dyDescent="0.3">
      <c r="A15" s="56" t="s">
        <v>80</v>
      </c>
      <c r="B15" s="43">
        <v>1079.73</v>
      </c>
      <c r="C15" s="43">
        <v>1186</v>
      </c>
      <c r="D15" s="44">
        <v>1028.31</v>
      </c>
      <c r="E15" s="43">
        <f t="shared" si="0"/>
        <v>95.237698313467249</v>
      </c>
      <c r="F15" s="43">
        <f t="shared" si="1"/>
        <v>86.704047217537934</v>
      </c>
    </row>
    <row r="16" spans="1:10" ht="26.4" x14ac:dyDescent="0.3">
      <c r="A16" s="56" t="s">
        <v>81</v>
      </c>
      <c r="B16" s="43">
        <v>303290.58</v>
      </c>
      <c r="C16" s="43">
        <v>354170.69</v>
      </c>
      <c r="D16" s="44">
        <v>395665.2</v>
      </c>
      <c r="E16" s="43">
        <f t="shared" si="0"/>
        <v>130.4574642575447</v>
      </c>
      <c r="F16" s="43">
        <f t="shared" si="1"/>
        <v>111.71596384782715</v>
      </c>
    </row>
  </sheetData>
  <mergeCells count="4">
    <mergeCell ref="A1:F1"/>
    <mergeCell ref="A3:F3"/>
    <mergeCell ref="A5:F5"/>
    <mergeCell ref="A7:F7"/>
  </mergeCells>
  <pageMargins left="0.7" right="0.7" top="0.75" bottom="0.75" header="0.51180555555555496" footer="0.51180555555555496"/>
  <pageSetup paperSize="9" scale="7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zoomScaleNormal="100" workbookViewId="0">
      <selection activeCell="C8" sqref="C8:H8"/>
    </sheetView>
  </sheetViews>
  <sheetFormatPr defaultColWidth="8.5546875" defaultRowHeight="14.4" x14ac:dyDescent="0.3"/>
  <cols>
    <col min="1" max="1" width="7.44140625" customWidth="1"/>
    <col min="2" max="2" width="8.44140625" customWidth="1"/>
    <col min="3" max="8" width="25.33203125" customWidth="1"/>
  </cols>
  <sheetData>
    <row r="1" spans="1:10" ht="42" customHeight="1" x14ac:dyDescent="0.3">
      <c r="A1" s="209" t="s">
        <v>262</v>
      </c>
      <c r="B1" s="209"/>
      <c r="C1" s="209"/>
      <c r="D1" s="209"/>
      <c r="E1" s="209"/>
      <c r="F1" s="209"/>
      <c r="G1" s="209"/>
      <c r="H1" s="209"/>
      <c r="I1" s="1"/>
      <c r="J1" s="1"/>
    </row>
    <row r="2" spans="1:10" ht="18" customHeight="1" x14ac:dyDescent="0.3">
      <c r="A2" s="2"/>
      <c r="B2" s="2"/>
      <c r="C2" s="2"/>
      <c r="D2" s="2"/>
      <c r="E2" s="2"/>
      <c r="F2" s="2"/>
      <c r="G2" s="2"/>
      <c r="H2" s="2"/>
    </row>
    <row r="3" spans="1:10" ht="15.75" customHeight="1" x14ac:dyDescent="0.3">
      <c r="A3" s="209" t="s">
        <v>0</v>
      </c>
      <c r="B3" s="209"/>
      <c r="C3" s="209"/>
      <c r="D3" s="209"/>
      <c r="E3" s="209"/>
      <c r="F3" s="209"/>
      <c r="G3" s="209"/>
      <c r="H3" s="209"/>
    </row>
    <row r="4" spans="1:10" ht="17.399999999999999" x14ac:dyDescent="0.3">
      <c r="A4" s="2"/>
      <c r="B4" s="2"/>
      <c r="C4" s="2"/>
      <c r="D4" s="2"/>
      <c r="E4" s="2"/>
      <c r="F4" s="2"/>
      <c r="G4" s="3"/>
      <c r="H4" s="3"/>
    </row>
    <row r="5" spans="1:10" ht="18" customHeight="1" x14ac:dyDescent="0.3">
      <c r="A5" s="209" t="s">
        <v>82</v>
      </c>
      <c r="B5" s="209"/>
      <c r="C5" s="209"/>
      <c r="D5" s="209"/>
      <c r="E5" s="209"/>
      <c r="F5" s="209"/>
      <c r="G5" s="209"/>
      <c r="H5" s="209"/>
    </row>
    <row r="6" spans="1:10" ht="17.399999999999999" x14ac:dyDescent="0.3">
      <c r="A6" s="2"/>
      <c r="B6" s="2"/>
      <c r="C6" s="2"/>
      <c r="D6" s="2"/>
      <c r="E6" s="2"/>
      <c r="F6" s="2"/>
      <c r="G6" s="3"/>
      <c r="H6" s="3"/>
    </row>
    <row r="7" spans="1:10" x14ac:dyDescent="0.3">
      <c r="A7" s="34" t="s">
        <v>27</v>
      </c>
      <c r="B7" s="35" t="s">
        <v>28</v>
      </c>
      <c r="C7" s="35" t="s">
        <v>83</v>
      </c>
      <c r="D7" s="34" t="s">
        <v>3</v>
      </c>
      <c r="E7" s="34" t="s">
        <v>4</v>
      </c>
      <c r="F7" s="34" t="s">
        <v>264</v>
      </c>
      <c r="G7" s="34" t="s">
        <v>265</v>
      </c>
      <c r="H7" s="34" t="s">
        <v>265</v>
      </c>
    </row>
    <row r="8" spans="1:10" x14ac:dyDescent="0.3">
      <c r="A8" s="34"/>
      <c r="B8" s="35"/>
      <c r="C8" s="107">
        <v>1</v>
      </c>
      <c r="D8" s="108">
        <v>2</v>
      </c>
      <c r="E8" s="108">
        <v>3</v>
      </c>
      <c r="F8" s="108">
        <v>4</v>
      </c>
      <c r="G8" s="108" t="s">
        <v>266</v>
      </c>
      <c r="H8" s="108" t="s">
        <v>267</v>
      </c>
    </row>
    <row r="9" spans="1:10" x14ac:dyDescent="0.3">
      <c r="A9" s="36"/>
      <c r="B9" s="37"/>
      <c r="C9" s="38" t="s">
        <v>84</v>
      </c>
      <c r="D9" s="37"/>
      <c r="E9" s="36"/>
      <c r="F9" s="36"/>
      <c r="G9" s="36"/>
      <c r="H9" s="36"/>
    </row>
    <row r="10" spans="1:10" ht="26.4" x14ac:dyDescent="0.3">
      <c r="A10" s="40">
        <v>8</v>
      </c>
      <c r="B10" s="40"/>
      <c r="C10" s="40" t="s">
        <v>85</v>
      </c>
      <c r="D10" s="57"/>
      <c r="E10" s="58"/>
      <c r="F10" s="58"/>
      <c r="G10" s="58"/>
      <c r="H10" s="58"/>
    </row>
    <row r="11" spans="1:10" x14ac:dyDescent="0.3">
      <c r="A11" s="40"/>
      <c r="B11" s="42">
        <v>84</v>
      </c>
      <c r="C11" s="42" t="s">
        <v>86</v>
      </c>
      <c r="D11" s="57"/>
      <c r="E11" s="58"/>
      <c r="F11" s="58"/>
      <c r="G11" s="58"/>
      <c r="H11" s="58"/>
    </row>
    <row r="12" spans="1:10" x14ac:dyDescent="0.3">
      <c r="A12" s="40"/>
      <c r="B12" s="42"/>
      <c r="C12" s="59"/>
      <c r="D12" s="57"/>
      <c r="E12" s="58"/>
      <c r="F12" s="58"/>
      <c r="G12" s="58"/>
      <c r="H12" s="58"/>
    </row>
    <row r="13" spans="1:10" x14ac:dyDescent="0.3">
      <c r="A13" s="40"/>
      <c r="B13" s="42"/>
      <c r="C13" s="38" t="s">
        <v>87</v>
      </c>
      <c r="D13" s="57"/>
      <c r="E13" s="58"/>
      <c r="F13" s="58"/>
      <c r="G13" s="58"/>
      <c r="H13" s="58"/>
    </row>
    <row r="14" spans="1:10" ht="26.4" x14ac:dyDescent="0.3">
      <c r="A14" s="48">
        <v>5</v>
      </c>
      <c r="B14" s="48"/>
      <c r="C14" s="49" t="s">
        <v>88</v>
      </c>
      <c r="D14" s="57"/>
      <c r="E14" s="58"/>
      <c r="F14" s="58"/>
      <c r="G14" s="58"/>
      <c r="H14" s="58"/>
    </row>
    <row r="15" spans="1:10" ht="26.4" x14ac:dyDescent="0.3">
      <c r="A15" s="42"/>
      <c r="B15" s="42">
        <v>54</v>
      </c>
      <c r="C15" s="50" t="s">
        <v>89</v>
      </c>
      <c r="D15" s="57"/>
      <c r="E15" s="58"/>
      <c r="F15" s="58"/>
      <c r="G15" s="58"/>
      <c r="H15" s="60"/>
    </row>
  </sheetData>
  <mergeCells count="3">
    <mergeCell ref="A1:H1"/>
    <mergeCell ref="A3:H3"/>
    <mergeCell ref="A5:H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zoomScaleNormal="100" workbookViewId="0">
      <selection activeCell="A8" sqref="A8:F8"/>
    </sheetView>
  </sheetViews>
  <sheetFormatPr defaultColWidth="8.5546875" defaultRowHeight="14.4" x14ac:dyDescent="0.3"/>
  <cols>
    <col min="1" max="6" width="25.33203125" customWidth="1"/>
  </cols>
  <sheetData>
    <row r="1" spans="1:10" ht="42" customHeight="1" x14ac:dyDescent="0.3">
      <c r="A1" s="209" t="s">
        <v>262</v>
      </c>
      <c r="B1" s="209"/>
      <c r="C1" s="209"/>
      <c r="D1" s="209"/>
      <c r="E1" s="209"/>
      <c r="F1" s="209"/>
      <c r="G1" s="1"/>
      <c r="H1" s="1"/>
      <c r="I1" s="1"/>
      <c r="J1" s="1"/>
    </row>
    <row r="2" spans="1:10" ht="18" customHeight="1" x14ac:dyDescent="0.3">
      <c r="A2" s="2"/>
      <c r="B2" s="2"/>
      <c r="C2" s="2"/>
      <c r="D2" s="2"/>
      <c r="E2" s="2"/>
      <c r="F2" s="2"/>
    </row>
    <row r="3" spans="1:10" ht="15.75" customHeight="1" x14ac:dyDescent="0.3">
      <c r="A3" s="209" t="s">
        <v>0</v>
      </c>
      <c r="B3" s="209"/>
      <c r="C3" s="209"/>
      <c r="D3" s="209"/>
      <c r="E3" s="209"/>
      <c r="F3" s="209"/>
    </row>
    <row r="4" spans="1:10" ht="17.399999999999999" x14ac:dyDescent="0.3">
      <c r="A4" s="2"/>
      <c r="B4" s="2"/>
      <c r="C4" s="2"/>
      <c r="D4" s="2"/>
      <c r="E4" s="3"/>
      <c r="F4" s="3"/>
    </row>
    <row r="5" spans="1:10" ht="18" customHeight="1" x14ac:dyDescent="0.3">
      <c r="A5" s="209" t="s">
        <v>90</v>
      </c>
      <c r="B5" s="209"/>
      <c r="C5" s="209"/>
      <c r="D5" s="209"/>
      <c r="E5" s="209"/>
      <c r="F5" s="209"/>
    </row>
    <row r="6" spans="1:10" ht="17.399999999999999" x14ac:dyDescent="0.3">
      <c r="A6" s="2"/>
      <c r="B6" s="2"/>
      <c r="C6" s="2"/>
      <c r="D6" s="2"/>
      <c r="E6" s="3"/>
      <c r="F6" s="3"/>
    </row>
    <row r="7" spans="1:10" x14ac:dyDescent="0.3">
      <c r="A7" s="35" t="s">
        <v>53</v>
      </c>
      <c r="B7" s="34" t="s">
        <v>3</v>
      </c>
      <c r="C7" s="34" t="s">
        <v>4</v>
      </c>
      <c r="D7" s="34" t="s">
        <v>264</v>
      </c>
      <c r="E7" s="34" t="s">
        <v>265</v>
      </c>
      <c r="F7" s="34" t="s">
        <v>265</v>
      </c>
    </row>
    <row r="8" spans="1:10" x14ac:dyDescent="0.3">
      <c r="A8" s="107">
        <v>1</v>
      </c>
      <c r="B8" s="108">
        <v>2</v>
      </c>
      <c r="C8" s="108">
        <v>3</v>
      </c>
      <c r="D8" s="108">
        <v>4</v>
      </c>
      <c r="E8" s="108" t="s">
        <v>266</v>
      </c>
      <c r="F8" s="108" t="s">
        <v>267</v>
      </c>
    </row>
    <row r="9" spans="1:10" x14ac:dyDescent="0.3">
      <c r="A9" s="40" t="s">
        <v>84</v>
      </c>
      <c r="B9" s="57"/>
      <c r="C9" s="58"/>
      <c r="D9" s="58"/>
      <c r="E9" s="58"/>
      <c r="F9" s="58"/>
    </row>
    <row r="10" spans="1:10" ht="26.4" x14ac:dyDescent="0.3">
      <c r="A10" s="40" t="s">
        <v>91</v>
      </c>
      <c r="B10" s="57"/>
      <c r="C10" s="58"/>
      <c r="D10" s="58"/>
      <c r="E10" s="58"/>
      <c r="F10" s="58"/>
    </row>
    <row r="11" spans="1:10" ht="26.4" x14ac:dyDescent="0.3">
      <c r="A11" s="56" t="s">
        <v>92</v>
      </c>
      <c r="B11" s="57"/>
      <c r="C11" s="58"/>
      <c r="D11" s="58"/>
      <c r="E11" s="58"/>
      <c r="F11" s="58"/>
    </row>
    <row r="12" spans="1:10" x14ac:dyDescent="0.3">
      <c r="A12" s="56"/>
      <c r="B12" s="57"/>
      <c r="C12" s="58"/>
      <c r="D12" s="58"/>
      <c r="E12" s="58"/>
      <c r="F12" s="58"/>
    </row>
    <row r="13" spans="1:10" x14ac:dyDescent="0.3">
      <c r="A13" s="40" t="s">
        <v>87</v>
      </c>
      <c r="B13" s="57"/>
      <c r="C13" s="58"/>
      <c r="D13" s="58"/>
      <c r="E13" s="58"/>
      <c r="F13" s="58"/>
    </row>
    <row r="14" spans="1:10" x14ac:dyDescent="0.3">
      <c r="A14" s="49" t="s">
        <v>54</v>
      </c>
      <c r="B14" s="57"/>
      <c r="C14" s="58"/>
      <c r="D14" s="58"/>
      <c r="E14" s="58"/>
      <c r="F14" s="58"/>
    </row>
    <row r="15" spans="1:10" x14ac:dyDescent="0.3">
      <c r="A15" s="54" t="s">
        <v>93</v>
      </c>
      <c r="B15" s="57"/>
      <c r="C15" s="58"/>
      <c r="D15" s="58"/>
      <c r="E15" s="58"/>
      <c r="F15" s="60"/>
    </row>
    <row r="16" spans="1:10" x14ac:dyDescent="0.3">
      <c r="A16" s="49" t="s">
        <v>56</v>
      </c>
      <c r="B16" s="57"/>
      <c r="C16" s="58"/>
      <c r="D16" s="58"/>
      <c r="E16" s="58"/>
      <c r="F16" s="60"/>
    </row>
    <row r="17" spans="1:6" x14ac:dyDescent="0.3">
      <c r="A17" s="54" t="s">
        <v>94</v>
      </c>
      <c r="B17" s="57"/>
      <c r="C17" s="58"/>
      <c r="D17" s="58"/>
      <c r="E17" s="58"/>
      <c r="F17" s="60"/>
    </row>
  </sheetData>
  <mergeCells count="3">
    <mergeCell ref="A1:F1"/>
    <mergeCell ref="A3:F3"/>
    <mergeCell ref="A5:F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44"/>
  <sheetViews>
    <sheetView zoomScaleNormal="100" workbookViewId="0">
      <selection activeCell="C28" sqref="C28"/>
    </sheetView>
  </sheetViews>
  <sheetFormatPr defaultColWidth="8.5546875" defaultRowHeight="14.4" x14ac:dyDescent="0.3"/>
  <cols>
    <col min="1" max="1" width="25.33203125" customWidth="1"/>
    <col min="2" max="2" width="30" customWidth="1"/>
    <col min="3" max="5" width="19.6640625" customWidth="1"/>
  </cols>
  <sheetData>
    <row r="1" spans="1:5" ht="42" customHeight="1" x14ac:dyDescent="0.3">
      <c r="A1" s="209" t="s">
        <v>262</v>
      </c>
      <c r="B1" s="209"/>
      <c r="C1" s="209"/>
      <c r="D1" s="209"/>
      <c r="E1" s="209"/>
    </row>
    <row r="2" spans="1:5" ht="17.399999999999999" x14ac:dyDescent="0.3">
      <c r="A2" s="2"/>
      <c r="B2" s="2"/>
      <c r="C2" s="2"/>
      <c r="D2" s="2"/>
      <c r="E2" s="3"/>
    </row>
    <row r="3" spans="1:5" ht="18" customHeight="1" x14ac:dyDescent="0.3">
      <c r="A3" s="209" t="s">
        <v>95</v>
      </c>
      <c r="B3" s="209"/>
      <c r="C3" s="209"/>
      <c r="D3" s="209"/>
      <c r="E3" s="209"/>
    </row>
    <row r="4" spans="1:5" ht="17.399999999999999" x14ac:dyDescent="0.3">
      <c r="A4" s="2"/>
      <c r="B4" s="2"/>
      <c r="C4" s="2"/>
      <c r="D4" s="2"/>
      <c r="E4" s="3"/>
    </row>
    <row r="5" spans="1:5" x14ac:dyDescent="0.3">
      <c r="A5" s="34" t="s">
        <v>96</v>
      </c>
      <c r="B5" s="35" t="s">
        <v>83</v>
      </c>
      <c r="C5" s="34" t="s">
        <v>278</v>
      </c>
      <c r="D5" s="34" t="s">
        <v>264</v>
      </c>
      <c r="E5" s="34" t="s">
        <v>265</v>
      </c>
    </row>
    <row r="6" spans="1:5" x14ac:dyDescent="0.3">
      <c r="A6" s="214">
        <v>1</v>
      </c>
      <c r="B6" s="215"/>
      <c r="C6" s="108">
        <v>2</v>
      </c>
      <c r="D6" s="108">
        <v>3</v>
      </c>
      <c r="E6" s="108" t="s">
        <v>270</v>
      </c>
    </row>
    <row r="7" spans="1:5" x14ac:dyDescent="0.3">
      <c r="A7" s="125" t="s">
        <v>97</v>
      </c>
      <c r="B7" s="126" t="s">
        <v>98</v>
      </c>
      <c r="C7" s="112">
        <f t="shared" ref="C7:D14" si="0">C8</f>
        <v>350</v>
      </c>
      <c r="D7" s="112">
        <f t="shared" si="0"/>
        <v>508</v>
      </c>
      <c r="E7" s="112">
        <f>D7/C7*100</f>
        <v>145.14285714285714</v>
      </c>
    </row>
    <row r="8" spans="1:5" x14ac:dyDescent="0.3">
      <c r="A8" s="131" t="s">
        <v>99</v>
      </c>
      <c r="B8" s="132" t="s">
        <v>100</v>
      </c>
      <c r="C8" s="133">
        <f t="shared" si="0"/>
        <v>350</v>
      </c>
      <c r="D8" s="133">
        <f t="shared" si="0"/>
        <v>508</v>
      </c>
      <c r="E8" s="113">
        <f t="shared" ref="E8:E71" si="1">D8/C8*100</f>
        <v>145.14285714285714</v>
      </c>
    </row>
    <row r="9" spans="1:5" ht="26.4" x14ac:dyDescent="0.3">
      <c r="A9" s="137" t="s">
        <v>101</v>
      </c>
      <c r="B9" s="138" t="s">
        <v>102</v>
      </c>
      <c r="C9" s="139">
        <f t="shared" si="0"/>
        <v>350</v>
      </c>
      <c r="D9" s="139">
        <f t="shared" si="0"/>
        <v>508</v>
      </c>
      <c r="E9" s="114">
        <f t="shared" si="1"/>
        <v>145.14285714285714</v>
      </c>
    </row>
    <row r="10" spans="1:5" x14ac:dyDescent="0.3">
      <c r="A10" s="143" t="s">
        <v>271</v>
      </c>
      <c r="B10" s="144" t="s">
        <v>272</v>
      </c>
      <c r="C10" s="145">
        <f t="shared" si="0"/>
        <v>350</v>
      </c>
      <c r="D10" s="145">
        <f t="shared" si="0"/>
        <v>508</v>
      </c>
      <c r="E10" s="146">
        <f t="shared" si="1"/>
        <v>145.14285714285714</v>
      </c>
    </row>
    <row r="11" spans="1:5" x14ac:dyDescent="0.3">
      <c r="A11" s="159" t="s">
        <v>103</v>
      </c>
      <c r="B11" s="160" t="s">
        <v>104</v>
      </c>
      <c r="C11" s="161">
        <f t="shared" si="0"/>
        <v>350</v>
      </c>
      <c r="D11" s="161">
        <f t="shared" si="0"/>
        <v>508</v>
      </c>
      <c r="E11" s="115">
        <f t="shared" si="1"/>
        <v>145.14285714285714</v>
      </c>
    </row>
    <row r="12" spans="1:5" x14ac:dyDescent="0.3">
      <c r="A12" s="182">
        <v>3</v>
      </c>
      <c r="B12" s="183" t="s">
        <v>105</v>
      </c>
      <c r="C12" s="184">
        <f t="shared" si="0"/>
        <v>350</v>
      </c>
      <c r="D12" s="184">
        <f t="shared" si="0"/>
        <v>508</v>
      </c>
      <c r="E12" s="185">
        <f t="shared" si="1"/>
        <v>145.14285714285714</v>
      </c>
    </row>
    <row r="13" spans="1:5" ht="14.25" customHeight="1" x14ac:dyDescent="0.3">
      <c r="A13" s="191">
        <v>32</v>
      </c>
      <c r="B13" s="192" t="s">
        <v>44</v>
      </c>
      <c r="C13" s="193">
        <f t="shared" si="0"/>
        <v>350</v>
      </c>
      <c r="D13" s="193">
        <f t="shared" si="0"/>
        <v>508</v>
      </c>
      <c r="E13" s="194">
        <f t="shared" si="1"/>
        <v>145.14285714285714</v>
      </c>
    </row>
    <row r="14" spans="1:5" ht="15" customHeight="1" x14ac:dyDescent="0.3">
      <c r="A14" s="65">
        <v>322</v>
      </c>
      <c r="B14" s="66" t="s">
        <v>106</v>
      </c>
      <c r="C14" s="41">
        <f t="shared" si="0"/>
        <v>350</v>
      </c>
      <c r="D14" s="41">
        <f t="shared" si="0"/>
        <v>508</v>
      </c>
      <c r="E14" s="199">
        <f t="shared" si="1"/>
        <v>145.14285714285714</v>
      </c>
    </row>
    <row r="15" spans="1:5" x14ac:dyDescent="0.3">
      <c r="A15" s="67">
        <v>3222</v>
      </c>
      <c r="B15" s="68" t="s">
        <v>107</v>
      </c>
      <c r="C15" s="44">
        <v>350</v>
      </c>
      <c r="D15" s="44">
        <v>508</v>
      </c>
      <c r="E15" s="199">
        <f t="shared" si="1"/>
        <v>145.14285714285714</v>
      </c>
    </row>
    <row r="16" spans="1:5" x14ac:dyDescent="0.3">
      <c r="A16" s="127" t="s">
        <v>108</v>
      </c>
      <c r="B16" s="126" t="s">
        <v>109</v>
      </c>
      <c r="C16" s="128">
        <f>C17+C37</f>
        <v>197263</v>
      </c>
      <c r="D16" s="128">
        <f>D17+D37</f>
        <v>198156.50999999998</v>
      </c>
      <c r="E16" s="112">
        <f t="shared" si="1"/>
        <v>100.45295367098745</v>
      </c>
    </row>
    <row r="17" spans="1:5" ht="15" customHeight="1" x14ac:dyDescent="0.3">
      <c r="A17" s="131" t="s">
        <v>110</v>
      </c>
      <c r="B17" s="131" t="s">
        <v>111</v>
      </c>
      <c r="C17" s="134">
        <f>C18</f>
        <v>90000</v>
      </c>
      <c r="D17" s="134">
        <f>D18</f>
        <v>86581.25</v>
      </c>
      <c r="E17" s="113">
        <f t="shared" si="1"/>
        <v>96.201388888888886</v>
      </c>
    </row>
    <row r="18" spans="1:5" ht="27" x14ac:dyDescent="0.3">
      <c r="A18" s="140" t="s">
        <v>101</v>
      </c>
      <c r="B18" s="141" t="s">
        <v>112</v>
      </c>
      <c r="C18" s="139">
        <f>C19+C25+C31</f>
        <v>90000</v>
      </c>
      <c r="D18" s="139">
        <f>D19+D25+D31</f>
        <v>86581.25</v>
      </c>
      <c r="E18" s="114">
        <f t="shared" si="1"/>
        <v>96.201388888888886</v>
      </c>
    </row>
    <row r="19" spans="1:5" hidden="1" x14ac:dyDescent="0.3">
      <c r="A19" s="69" t="s">
        <v>113</v>
      </c>
      <c r="B19" s="70" t="s">
        <v>114</v>
      </c>
      <c r="C19" s="61">
        <f t="shared" ref="C19:D23" si="2">C20</f>
        <v>0</v>
      </c>
      <c r="D19" s="61">
        <f t="shared" si="2"/>
        <v>0</v>
      </c>
      <c r="E19" s="116">
        <v>0</v>
      </c>
    </row>
    <row r="20" spans="1:5" hidden="1" x14ac:dyDescent="0.3">
      <c r="A20" s="71" t="s">
        <v>115</v>
      </c>
      <c r="B20" s="72" t="s">
        <v>116</v>
      </c>
      <c r="C20" s="62">
        <f t="shared" si="2"/>
        <v>0</v>
      </c>
      <c r="D20" s="62">
        <f t="shared" si="2"/>
        <v>0</v>
      </c>
      <c r="E20" s="116">
        <v>0</v>
      </c>
    </row>
    <row r="21" spans="1:5" ht="27" hidden="1" x14ac:dyDescent="0.3">
      <c r="A21" s="73">
        <v>4</v>
      </c>
      <c r="B21" s="74" t="s">
        <v>48</v>
      </c>
      <c r="C21" s="63">
        <f t="shared" si="2"/>
        <v>0</v>
      </c>
      <c r="D21" s="63">
        <f t="shared" si="2"/>
        <v>0</v>
      </c>
      <c r="E21" s="116">
        <v>0</v>
      </c>
    </row>
    <row r="22" spans="1:5" ht="27" hidden="1" x14ac:dyDescent="0.3">
      <c r="A22" s="75">
        <v>45</v>
      </c>
      <c r="B22" s="76" t="s">
        <v>51</v>
      </c>
      <c r="C22" s="64">
        <f t="shared" si="2"/>
        <v>0</v>
      </c>
      <c r="D22" s="64">
        <f t="shared" si="2"/>
        <v>0</v>
      </c>
      <c r="E22" s="116">
        <v>0</v>
      </c>
    </row>
    <row r="23" spans="1:5" ht="27" hidden="1" x14ac:dyDescent="0.3">
      <c r="A23" s="77">
        <v>451</v>
      </c>
      <c r="B23" s="78" t="s">
        <v>117</v>
      </c>
      <c r="C23" s="41">
        <f t="shared" si="2"/>
        <v>0</v>
      </c>
      <c r="D23" s="41">
        <f t="shared" si="2"/>
        <v>0</v>
      </c>
      <c r="E23" s="116">
        <v>0</v>
      </c>
    </row>
    <row r="24" spans="1:5" ht="27" hidden="1" x14ac:dyDescent="0.3">
      <c r="A24" s="67">
        <v>4511</v>
      </c>
      <c r="B24" s="68" t="s">
        <v>117</v>
      </c>
      <c r="C24" s="44">
        <v>0</v>
      </c>
      <c r="D24" s="47">
        <v>0</v>
      </c>
      <c r="E24" s="116">
        <v>0</v>
      </c>
    </row>
    <row r="25" spans="1:5" x14ac:dyDescent="0.3">
      <c r="A25" s="147" t="s">
        <v>118</v>
      </c>
      <c r="B25" s="148" t="s">
        <v>119</v>
      </c>
      <c r="C25" s="145">
        <f t="shared" ref="C25:D29" si="3">C26</f>
        <v>90000</v>
      </c>
      <c r="D25" s="145">
        <f t="shared" si="3"/>
        <v>86581.25</v>
      </c>
      <c r="E25" s="146">
        <f t="shared" si="1"/>
        <v>96.201388888888886</v>
      </c>
    </row>
    <row r="26" spans="1:5" x14ac:dyDescent="0.3">
      <c r="A26" s="162" t="s">
        <v>115</v>
      </c>
      <c r="B26" s="163" t="s">
        <v>116</v>
      </c>
      <c r="C26" s="161">
        <f t="shared" si="3"/>
        <v>90000</v>
      </c>
      <c r="D26" s="161">
        <f t="shared" si="3"/>
        <v>86581.25</v>
      </c>
      <c r="E26" s="115">
        <f t="shared" si="1"/>
        <v>96.201388888888886</v>
      </c>
    </row>
    <row r="27" spans="1:5" ht="27" x14ac:dyDescent="0.3">
      <c r="A27" s="186">
        <v>4</v>
      </c>
      <c r="B27" s="187" t="s">
        <v>48</v>
      </c>
      <c r="C27" s="184">
        <f t="shared" si="3"/>
        <v>90000</v>
      </c>
      <c r="D27" s="184">
        <f t="shared" si="3"/>
        <v>86581.25</v>
      </c>
      <c r="E27" s="185">
        <f t="shared" si="1"/>
        <v>96.201388888888886</v>
      </c>
    </row>
    <row r="28" spans="1:5" ht="27" x14ac:dyDescent="0.3">
      <c r="A28" s="195">
        <v>45</v>
      </c>
      <c r="B28" s="196" t="s">
        <v>51</v>
      </c>
      <c r="C28" s="193">
        <f t="shared" si="3"/>
        <v>90000</v>
      </c>
      <c r="D28" s="193">
        <f t="shared" si="3"/>
        <v>86581.25</v>
      </c>
      <c r="E28" s="194">
        <f t="shared" si="1"/>
        <v>96.201388888888886</v>
      </c>
    </row>
    <row r="29" spans="1:5" ht="27" x14ac:dyDescent="0.3">
      <c r="A29" s="77">
        <v>451</v>
      </c>
      <c r="B29" s="78" t="s">
        <v>117</v>
      </c>
      <c r="C29" s="41">
        <f t="shared" si="3"/>
        <v>90000</v>
      </c>
      <c r="D29" s="41">
        <f t="shared" si="3"/>
        <v>86581.25</v>
      </c>
      <c r="E29" s="199">
        <f t="shared" si="1"/>
        <v>96.201388888888886</v>
      </c>
    </row>
    <row r="30" spans="1:5" ht="27" x14ac:dyDescent="0.3">
      <c r="A30" s="67">
        <v>4511</v>
      </c>
      <c r="B30" s="68" t="s">
        <v>117</v>
      </c>
      <c r="C30" s="43">
        <v>90000</v>
      </c>
      <c r="D30" s="80">
        <v>86581.25</v>
      </c>
      <c r="E30" s="199">
        <f t="shared" si="1"/>
        <v>96.201388888888886</v>
      </c>
    </row>
    <row r="31" spans="1:5" ht="27" hidden="1" x14ac:dyDescent="0.3">
      <c r="A31" s="81" t="s">
        <v>120</v>
      </c>
      <c r="B31" s="82" t="s">
        <v>121</v>
      </c>
      <c r="C31" s="83">
        <f t="shared" ref="C31:D35" si="4">C32</f>
        <v>0</v>
      </c>
      <c r="D31" s="83">
        <f t="shared" si="4"/>
        <v>0</v>
      </c>
      <c r="E31" s="116" t="e">
        <f t="shared" si="1"/>
        <v>#DIV/0!</v>
      </c>
    </row>
    <row r="32" spans="1:5" hidden="1" x14ac:dyDescent="0.3">
      <c r="A32" s="71" t="s">
        <v>115</v>
      </c>
      <c r="B32" s="72" t="s">
        <v>116</v>
      </c>
      <c r="C32" s="84">
        <f t="shared" si="4"/>
        <v>0</v>
      </c>
      <c r="D32" s="84">
        <f t="shared" si="4"/>
        <v>0</v>
      </c>
      <c r="E32" s="116" t="e">
        <f t="shared" si="1"/>
        <v>#DIV/0!</v>
      </c>
    </row>
    <row r="33" spans="1:5" ht="27" hidden="1" x14ac:dyDescent="0.3">
      <c r="A33" s="73">
        <v>4</v>
      </c>
      <c r="B33" s="74" t="s">
        <v>48</v>
      </c>
      <c r="C33" s="85">
        <f t="shared" si="4"/>
        <v>0</v>
      </c>
      <c r="D33" s="85">
        <f t="shared" si="4"/>
        <v>0</v>
      </c>
      <c r="E33" s="116" t="e">
        <f t="shared" si="1"/>
        <v>#DIV/0!</v>
      </c>
    </row>
    <row r="34" spans="1:5" ht="27" hidden="1" x14ac:dyDescent="0.3">
      <c r="A34" s="75">
        <v>42</v>
      </c>
      <c r="B34" s="76" t="s">
        <v>122</v>
      </c>
      <c r="C34" s="86">
        <f t="shared" si="4"/>
        <v>0</v>
      </c>
      <c r="D34" s="86">
        <f t="shared" si="4"/>
        <v>0</v>
      </c>
      <c r="E34" s="116" t="e">
        <f t="shared" si="1"/>
        <v>#DIV/0!</v>
      </c>
    </row>
    <row r="35" spans="1:5" hidden="1" x14ac:dyDescent="0.3">
      <c r="A35" s="77">
        <v>421</v>
      </c>
      <c r="B35" s="78" t="s">
        <v>123</v>
      </c>
      <c r="C35" s="41">
        <f t="shared" si="4"/>
        <v>0</v>
      </c>
      <c r="D35" s="41">
        <f t="shared" si="4"/>
        <v>0</v>
      </c>
      <c r="E35" s="116" t="e">
        <f t="shared" si="1"/>
        <v>#DIV/0!</v>
      </c>
    </row>
    <row r="36" spans="1:5" hidden="1" x14ac:dyDescent="0.3">
      <c r="A36" s="87">
        <v>4212</v>
      </c>
      <c r="B36" s="68" t="s">
        <v>124</v>
      </c>
      <c r="C36" s="43">
        <v>0</v>
      </c>
      <c r="D36" s="88">
        <v>0</v>
      </c>
      <c r="E36" s="116" t="e">
        <f t="shared" si="1"/>
        <v>#DIV/0!</v>
      </c>
    </row>
    <row r="37" spans="1:5" ht="27" x14ac:dyDescent="0.3">
      <c r="A37" s="135" t="s">
        <v>125</v>
      </c>
      <c r="B37" s="135" t="s">
        <v>126</v>
      </c>
      <c r="C37" s="134">
        <f>C38</f>
        <v>107263</v>
      </c>
      <c r="D37" s="134">
        <f>D38</f>
        <v>111575.25999999998</v>
      </c>
      <c r="E37" s="113">
        <f t="shared" si="1"/>
        <v>104.02026793955044</v>
      </c>
    </row>
    <row r="38" spans="1:5" ht="40.200000000000003" x14ac:dyDescent="0.3">
      <c r="A38" s="140" t="s">
        <v>101</v>
      </c>
      <c r="B38" s="141" t="s">
        <v>127</v>
      </c>
      <c r="C38" s="139">
        <f>C39+C45+C76</f>
        <v>107263</v>
      </c>
      <c r="D38" s="139">
        <f>D39+D45+D76</f>
        <v>111575.25999999998</v>
      </c>
      <c r="E38" s="114">
        <f t="shared" si="1"/>
        <v>104.02026793955044</v>
      </c>
    </row>
    <row r="39" spans="1:5" x14ac:dyDescent="0.3">
      <c r="A39" s="149" t="s">
        <v>128</v>
      </c>
      <c r="B39" s="150" t="s">
        <v>129</v>
      </c>
      <c r="C39" s="145">
        <f t="shared" ref="C39:D43" si="5">C40</f>
        <v>0</v>
      </c>
      <c r="D39" s="145">
        <f t="shared" si="5"/>
        <v>4312.26</v>
      </c>
      <c r="E39" s="146">
        <v>0</v>
      </c>
    </row>
    <row r="40" spans="1:5" x14ac:dyDescent="0.3">
      <c r="A40" s="164" t="s">
        <v>115</v>
      </c>
      <c r="B40" s="165" t="s">
        <v>116</v>
      </c>
      <c r="C40" s="161">
        <f t="shared" si="5"/>
        <v>0</v>
      </c>
      <c r="D40" s="161">
        <f t="shared" si="5"/>
        <v>4312.26</v>
      </c>
      <c r="E40" s="115">
        <v>0</v>
      </c>
    </row>
    <row r="41" spans="1:5" x14ac:dyDescent="0.3">
      <c r="A41" s="186">
        <v>3</v>
      </c>
      <c r="B41" s="188" t="s">
        <v>105</v>
      </c>
      <c r="C41" s="184">
        <f t="shared" si="5"/>
        <v>0</v>
      </c>
      <c r="D41" s="184">
        <f t="shared" si="5"/>
        <v>4312.26</v>
      </c>
      <c r="E41" s="185">
        <v>0</v>
      </c>
    </row>
    <row r="42" spans="1:5" x14ac:dyDescent="0.3">
      <c r="A42" s="195">
        <v>32</v>
      </c>
      <c r="B42" s="197" t="s">
        <v>44</v>
      </c>
      <c r="C42" s="193">
        <f t="shared" si="5"/>
        <v>0</v>
      </c>
      <c r="D42" s="193">
        <f t="shared" si="5"/>
        <v>4312.26</v>
      </c>
      <c r="E42" s="194">
        <v>0</v>
      </c>
    </row>
    <row r="43" spans="1:5" x14ac:dyDescent="0.3">
      <c r="A43" s="77">
        <v>322</v>
      </c>
      <c r="B43" s="94" t="s">
        <v>106</v>
      </c>
      <c r="C43" s="95">
        <f t="shared" si="5"/>
        <v>0</v>
      </c>
      <c r="D43" s="95">
        <f t="shared" si="5"/>
        <v>4312.26</v>
      </c>
      <c r="E43" s="199">
        <v>0</v>
      </c>
    </row>
    <row r="44" spans="1:5" x14ac:dyDescent="0.3">
      <c r="A44" s="67">
        <v>3223</v>
      </c>
      <c r="B44" s="96" t="s">
        <v>130</v>
      </c>
      <c r="C44" s="80">
        <v>0</v>
      </c>
      <c r="D44" s="80">
        <v>4312.26</v>
      </c>
      <c r="E44" s="199">
        <v>0</v>
      </c>
    </row>
    <row r="45" spans="1:5" x14ac:dyDescent="0.3">
      <c r="A45" s="149" t="s">
        <v>131</v>
      </c>
      <c r="B45" s="151" t="s">
        <v>42</v>
      </c>
      <c r="C45" s="145">
        <f t="shared" ref="C45:D46" si="6">C46</f>
        <v>90462</v>
      </c>
      <c r="D45" s="145">
        <f t="shared" si="6"/>
        <v>90461.999999999985</v>
      </c>
      <c r="E45" s="146">
        <f t="shared" si="1"/>
        <v>99.999999999999986</v>
      </c>
    </row>
    <row r="46" spans="1:5" x14ac:dyDescent="0.3">
      <c r="A46" s="162" t="s">
        <v>132</v>
      </c>
      <c r="B46" s="163" t="s">
        <v>133</v>
      </c>
      <c r="C46" s="161">
        <f t="shared" si="6"/>
        <v>90462</v>
      </c>
      <c r="D46" s="161">
        <f t="shared" si="6"/>
        <v>90461.999999999985</v>
      </c>
      <c r="E46" s="115">
        <f t="shared" si="1"/>
        <v>99.999999999999986</v>
      </c>
    </row>
    <row r="47" spans="1:5" x14ac:dyDescent="0.3">
      <c r="A47" s="186">
        <v>3</v>
      </c>
      <c r="B47" s="189" t="s">
        <v>105</v>
      </c>
      <c r="C47" s="184">
        <f>C48+C73</f>
        <v>90462</v>
      </c>
      <c r="D47" s="184">
        <f>D48+D73</f>
        <v>90461.999999999985</v>
      </c>
      <c r="E47" s="185">
        <f t="shared" si="1"/>
        <v>99.999999999999986</v>
      </c>
    </row>
    <row r="48" spans="1:5" x14ac:dyDescent="0.3">
      <c r="A48" s="195">
        <v>32</v>
      </c>
      <c r="B48" s="196" t="s">
        <v>44</v>
      </c>
      <c r="C48" s="193">
        <f>C49+C53+C58+C67</f>
        <v>89262</v>
      </c>
      <c r="D48" s="193">
        <f>D49+D53+D58+D67</f>
        <v>89261.999999999985</v>
      </c>
      <c r="E48" s="194">
        <f t="shared" si="1"/>
        <v>99.999999999999986</v>
      </c>
    </row>
    <row r="49" spans="1:5" x14ac:dyDescent="0.3">
      <c r="A49" s="77">
        <v>321</v>
      </c>
      <c r="B49" s="78" t="s">
        <v>134</v>
      </c>
      <c r="C49" s="41">
        <f>SUM(C50:C52)</f>
        <v>7230</v>
      </c>
      <c r="D49" s="41">
        <f>SUM(D50:D52)</f>
        <v>7999.09</v>
      </c>
      <c r="E49" s="199">
        <f t="shared" si="1"/>
        <v>110.6374827109267</v>
      </c>
    </row>
    <row r="50" spans="1:5" x14ac:dyDescent="0.3">
      <c r="A50" s="67">
        <v>3211</v>
      </c>
      <c r="B50" s="68" t="s">
        <v>135</v>
      </c>
      <c r="C50" s="44">
        <v>6500</v>
      </c>
      <c r="D50" s="44">
        <v>7405.59</v>
      </c>
      <c r="E50" s="199">
        <f t="shared" si="1"/>
        <v>113.93215384615385</v>
      </c>
    </row>
    <row r="51" spans="1:5" x14ac:dyDescent="0.3">
      <c r="A51" s="67">
        <v>3213</v>
      </c>
      <c r="B51" s="68" t="s">
        <v>136</v>
      </c>
      <c r="C51" s="44">
        <v>550</v>
      </c>
      <c r="D51" s="44">
        <v>480</v>
      </c>
      <c r="E51" s="199">
        <f t="shared" si="1"/>
        <v>87.272727272727266</v>
      </c>
    </row>
    <row r="52" spans="1:5" x14ac:dyDescent="0.3">
      <c r="A52" s="67">
        <v>3214</v>
      </c>
      <c r="B52" s="68" t="s">
        <v>137</v>
      </c>
      <c r="C52" s="44">
        <v>180</v>
      </c>
      <c r="D52" s="44">
        <v>113.5</v>
      </c>
      <c r="E52" s="199">
        <f t="shared" si="1"/>
        <v>63.055555555555557</v>
      </c>
    </row>
    <row r="53" spans="1:5" x14ac:dyDescent="0.3">
      <c r="A53" s="77">
        <v>322</v>
      </c>
      <c r="B53" s="78" t="s">
        <v>106</v>
      </c>
      <c r="C53" s="41">
        <f>SUM(C54:C57)</f>
        <v>50225</v>
      </c>
      <c r="D53" s="41">
        <f>SUM(D54:D57)</f>
        <v>49822.36</v>
      </c>
      <c r="E53" s="199">
        <f t="shared" si="1"/>
        <v>99.198327526132402</v>
      </c>
    </row>
    <row r="54" spans="1:5" x14ac:dyDescent="0.3">
      <c r="A54" s="67">
        <v>3221</v>
      </c>
      <c r="B54" s="68" t="s">
        <v>138</v>
      </c>
      <c r="C54" s="44">
        <v>21700</v>
      </c>
      <c r="D54" s="44">
        <v>24218</v>
      </c>
      <c r="E54" s="199">
        <f t="shared" si="1"/>
        <v>111.60368663594471</v>
      </c>
    </row>
    <row r="55" spans="1:5" x14ac:dyDescent="0.3">
      <c r="A55" s="67">
        <v>3223</v>
      </c>
      <c r="B55" s="68" t="s">
        <v>130</v>
      </c>
      <c r="C55" s="44">
        <v>21987</v>
      </c>
      <c r="D55" s="44">
        <v>21687.72</v>
      </c>
      <c r="E55" s="199">
        <f t="shared" si="1"/>
        <v>98.638832037112849</v>
      </c>
    </row>
    <row r="56" spans="1:5" x14ac:dyDescent="0.3">
      <c r="A56" s="67">
        <v>3225</v>
      </c>
      <c r="B56" s="68" t="s">
        <v>139</v>
      </c>
      <c r="C56" s="44">
        <v>5800</v>
      </c>
      <c r="D56" s="44">
        <v>3267.57</v>
      </c>
      <c r="E56" s="199">
        <f t="shared" si="1"/>
        <v>56.337413793103451</v>
      </c>
    </row>
    <row r="57" spans="1:5" ht="27" x14ac:dyDescent="0.3">
      <c r="A57" s="67">
        <v>3227</v>
      </c>
      <c r="B57" s="68" t="s">
        <v>140</v>
      </c>
      <c r="C57" s="44">
        <v>738</v>
      </c>
      <c r="D57" s="44">
        <v>649.07000000000005</v>
      </c>
      <c r="E57" s="199">
        <f t="shared" si="1"/>
        <v>87.949864498644985</v>
      </c>
    </row>
    <row r="58" spans="1:5" x14ac:dyDescent="0.3">
      <c r="A58" s="77">
        <v>323</v>
      </c>
      <c r="B58" s="78" t="s">
        <v>141</v>
      </c>
      <c r="C58" s="41">
        <f>SUM(C59:C66)</f>
        <v>26619</v>
      </c>
      <c r="D58" s="41">
        <f>SUM(D59:D66)</f>
        <v>26629.010000000002</v>
      </c>
      <c r="E58" s="199">
        <f t="shared" si="1"/>
        <v>100.03760471843421</v>
      </c>
    </row>
    <row r="59" spans="1:5" x14ac:dyDescent="0.3">
      <c r="A59" s="67">
        <v>3231</v>
      </c>
      <c r="B59" s="68" t="s">
        <v>142</v>
      </c>
      <c r="C59" s="44">
        <v>3100</v>
      </c>
      <c r="D59" s="44">
        <v>2312.89</v>
      </c>
      <c r="E59" s="199">
        <f t="shared" si="1"/>
        <v>74.609354838709677</v>
      </c>
    </row>
    <row r="60" spans="1:5" x14ac:dyDescent="0.3">
      <c r="A60" s="67">
        <v>3233</v>
      </c>
      <c r="B60" s="68" t="s">
        <v>143</v>
      </c>
      <c r="C60" s="44">
        <v>150</v>
      </c>
      <c r="D60" s="44">
        <v>840</v>
      </c>
      <c r="E60" s="199">
        <f t="shared" si="1"/>
        <v>560</v>
      </c>
    </row>
    <row r="61" spans="1:5" x14ac:dyDescent="0.3">
      <c r="A61" s="67">
        <v>3234</v>
      </c>
      <c r="B61" s="68" t="s">
        <v>144</v>
      </c>
      <c r="C61" s="44">
        <v>10904</v>
      </c>
      <c r="D61" s="44">
        <v>9488.2000000000007</v>
      </c>
      <c r="E61" s="199">
        <f t="shared" si="1"/>
        <v>87.015774027879687</v>
      </c>
    </row>
    <row r="62" spans="1:5" x14ac:dyDescent="0.3">
      <c r="A62" s="67">
        <v>3235</v>
      </c>
      <c r="B62" s="68" t="s">
        <v>145</v>
      </c>
      <c r="C62" s="44">
        <v>3210</v>
      </c>
      <c r="D62" s="44">
        <v>2296.29</v>
      </c>
      <c r="E62" s="199">
        <f t="shared" si="1"/>
        <v>71.535514018691586</v>
      </c>
    </row>
    <row r="63" spans="1:5" x14ac:dyDescent="0.3">
      <c r="A63" s="67">
        <v>3236</v>
      </c>
      <c r="B63" s="68" t="s">
        <v>146</v>
      </c>
      <c r="C63" s="44">
        <v>4300</v>
      </c>
      <c r="D63" s="44">
        <v>6866.6</v>
      </c>
      <c r="E63" s="199">
        <f t="shared" si="1"/>
        <v>159.68837209302328</v>
      </c>
    </row>
    <row r="64" spans="1:5" x14ac:dyDescent="0.3">
      <c r="A64" s="67">
        <v>3237</v>
      </c>
      <c r="B64" s="68" t="s">
        <v>147</v>
      </c>
      <c r="C64" s="44">
        <v>250</v>
      </c>
      <c r="D64" s="44">
        <v>248.85</v>
      </c>
      <c r="E64" s="199">
        <f t="shared" si="1"/>
        <v>99.539999999999992</v>
      </c>
    </row>
    <row r="65" spans="1:5" x14ac:dyDescent="0.3">
      <c r="A65" s="67">
        <v>3238</v>
      </c>
      <c r="B65" s="68" t="s">
        <v>148</v>
      </c>
      <c r="C65" s="44">
        <v>3505</v>
      </c>
      <c r="D65" s="44">
        <v>3675.65</v>
      </c>
      <c r="E65" s="199">
        <f t="shared" si="1"/>
        <v>104.86875891583452</v>
      </c>
    </row>
    <row r="66" spans="1:5" x14ac:dyDescent="0.3">
      <c r="A66" s="67">
        <v>3239</v>
      </c>
      <c r="B66" s="68" t="s">
        <v>149</v>
      </c>
      <c r="C66" s="44">
        <v>1200</v>
      </c>
      <c r="D66" s="44">
        <v>900.53</v>
      </c>
      <c r="E66" s="199">
        <f t="shared" si="1"/>
        <v>75.044166666666669</v>
      </c>
    </row>
    <row r="67" spans="1:5" ht="27" x14ac:dyDescent="0.3">
      <c r="A67" s="77">
        <v>329</v>
      </c>
      <c r="B67" s="78" t="s">
        <v>150</v>
      </c>
      <c r="C67" s="41">
        <f>SUM(C68:C72)</f>
        <v>5188</v>
      </c>
      <c r="D67" s="41">
        <f>SUM(D68:D72)</f>
        <v>4811.54</v>
      </c>
      <c r="E67" s="199">
        <f t="shared" si="1"/>
        <v>92.743639167309183</v>
      </c>
    </row>
    <row r="68" spans="1:5" x14ac:dyDescent="0.3">
      <c r="A68" s="67">
        <v>3292</v>
      </c>
      <c r="B68" s="68" t="s">
        <v>151</v>
      </c>
      <c r="C68" s="44">
        <v>2463</v>
      </c>
      <c r="D68" s="44">
        <v>2457.1999999999998</v>
      </c>
      <c r="E68" s="199">
        <f t="shared" si="1"/>
        <v>99.764514819326024</v>
      </c>
    </row>
    <row r="69" spans="1:5" x14ac:dyDescent="0.3">
      <c r="A69" s="67">
        <v>3293</v>
      </c>
      <c r="B69" s="68" t="s">
        <v>152</v>
      </c>
      <c r="C69" s="44">
        <v>5</v>
      </c>
      <c r="D69" s="44">
        <v>0</v>
      </c>
      <c r="E69" s="199">
        <f t="shared" si="1"/>
        <v>0</v>
      </c>
    </row>
    <row r="70" spans="1:5" x14ac:dyDescent="0.3">
      <c r="A70" s="67">
        <v>3294</v>
      </c>
      <c r="B70" s="68" t="s">
        <v>153</v>
      </c>
      <c r="C70" s="44">
        <v>300</v>
      </c>
      <c r="D70" s="44">
        <v>470</v>
      </c>
      <c r="E70" s="199">
        <f t="shared" si="1"/>
        <v>156.66666666666666</v>
      </c>
    </row>
    <row r="71" spans="1:5" x14ac:dyDescent="0.3">
      <c r="A71" s="67">
        <v>3295</v>
      </c>
      <c r="B71" s="68" t="s">
        <v>154</v>
      </c>
      <c r="C71" s="44">
        <v>220</v>
      </c>
      <c r="D71" s="44">
        <v>204.03</v>
      </c>
      <c r="E71" s="199">
        <f t="shared" si="1"/>
        <v>92.740909090909099</v>
      </c>
    </row>
    <row r="72" spans="1:5" ht="27" x14ac:dyDescent="0.3">
      <c r="A72" s="67">
        <v>3299</v>
      </c>
      <c r="B72" s="68" t="s">
        <v>150</v>
      </c>
      <c r="C72" s="44">
        <v>2200</v>
      </c>
      <c r="D72" s="44">
        <v>1680.31</v>
      </c>
      <c r="E72" s="199">
        <f t="shared" ref="E72:E117" si="7">D72/C72*100</f>
        <v>76.37772727272727</v>
      </c>
    </row>
    <row r="73" spans="1:5" x14ac:dyDescent="0.3">
      <c r="A73" s="195">
        <v>34</v>
      </c>
      <c r="B73" s="196" t="s">
        <v>155</v>
      </c>
      <c r="C73" s="193">
        <f t="shared" ref="C73:D74" si="8">C74</f>
        <v>1200</v>
      </c>
      <c r="D73" s="193">
        <f t="shared" si="8"/>
        <v>1200</v>
      </c>
      <c r="E73" s="194">
        <f t="shared" si="7"/>
        <v>100</v>
      </c>
    </row>
    <row r="74" spans="1:5" x14ac:dyDescent="0.3">
      <c r="A74" s="77">
        <v>343</v>
      </c>
      <c r="B74" s="78" t="s">
        <v>156</v>
      </c>
      <c r="C74" s="41">
        <f t="shared" si="8"/>
        <v>1200</v>
      </c>
      <c r="D74" s="41">
        <f t="shared" si="8"/>
        <v>1200</v>
      </c>
      <c r="E74" s="199">
        <f t="shared" si="7"/>
        <v>100</v>
      </c>
    </row>
    <row r="75" spans="1:5" ht="27" x14ac:dyDescent="0.3">
      <c r="A75" s="67">
        <v>3431</v>
      </c>
      <c r="B75" s="68" t="s">
        <v>157</v>
      </c>
      <c r="C75" s="44">
        <v>1200</v>
      </c>
      <c r="D75" s="44">
        <v>1200</v>
      </c>
      <c r="E75" s="199">
        <f t="shared" si="7"/>
        <v>100</v>
      </c>
    </row>
    <row r="76" spans="1:5" ht="27" x14ac:dyDescent="0.3">
      <c r="A76" s="149" t="s">
        <v>158</v>
      </c>
      <c r="B76" s="151" t="s">
        <v>159</v>
      </c>
      <c r="C76" s="145">
        <f t="shared" ref="C76:D78" si="9">C77</f>
        <v>16801</v>
      </c>
      <c r="D76" s="145">
        <f t="shared" si="9"/>
        <v>16801</v>
      </c>
      <c r="E76" s="146">
        <f t="shared" si="7"/>
        <v>100</v>
      </c>
    </row>
    <row r="77" spans="1:5" x14ac:dyDescent="0.3">
      <c r="A77" s="162" t="s">
        <v>132</v>
      </c>
      <c r="B77" s="163" t="s">
        <v>133</v>
      </c>
      <c r="C77" s="161">
        <f t="shared" si="9"/>
        <v>16801</v>
      </c>
      <c r="D77" s="161">
        <f t="shared" si="9"/>
        <v>16801</v>
      </c>
      <c r="E77" s="115">
        <f t="shared" si="7"/>
        <v>100</v>
      </c>
    </row>
    <row r="78" spans="1:5" x14ac:dyDescent="0.3">
      <c r="A78" s="186">
        <v>3</v>
      </c>
      <c r="B78" s="189" t="s">
        <v>105</v>
      </c>
      <c r="C78" s="184">
        <f t="shared" si="9"/>
        <v>16801</v>
      </c>
      <c r="D78" s="184">
        <f t="shared" si="9"/>
        <v>16801</v>
      </c>
      <c r="E78" s="185">
        <f t="shared" si="7"/>
        <v>100</v>
      </c>
    </row>
    <row r="79" spans="1:5" x14ac:dyDescent="0.3">
      <c r="A79" s="195">
        <v>32</v>
      </c>
      <c r="B79" s="196" t="s">
        <v>44</v>
      </c>
      <c r="C79" s="193">
        <f>C80+C82</f>
        <v>16801</v>
      </c>
      <c r="D79" s="193">
        <f>D80+D82</f>
        <v>16801</v>
      </c>
      <c r="E79" s="194">
        <f t="shared" si="7"/>
        <v>100</v>
      </c>
    </row>
    <row r="80" spans="1:5" x14ac:dyDescent="0.3">
      <c r="A80" s="77">
        <v>322</v>
      </c>
      <c r="B80" s="78" t="s">
        <v>106</v>
      </c>
      <c r="C80" s="41">
        <f>C81</f>
        <v>4000</v>
      </c>
      <c r="D80" s="41">
        <f>D81</f>
        <v>3400.24</v>
      </c>
      <c r="E80" s="199">
        <f t="shared" si="7"/>
        <v>85.005999999999986</v>
      </c>
    </row>
    <row r="81" spans="1:5" ht="27" x14ac:dyDescent="0.3">
      <c r="A81" s="67">
        <v>3224</v>
      </c>
      <c r="B81" s="68" t="s">
        <v>160</v>
      </c>
      <c r="C81" s="44">
        <v>4000</v>
      </c>
      <c r="D81" s="44">
        <v>3400.24</v>
      </c>
      <c r="E81" s="199">
        <f t="shared" si="7"/>
        <v>85.005999999999986</v>
      </c>
    </row>
    <row r="82" spans="1:5" x14ac:dyDescent="0.3">
      <c r="A82" s="77">
        <v>323</v>
      </c>
      <c r="B82" s="78" t="s">
        <v>141</v>
      </c>
      <c r="C82" s="41">
        <f>SUM(C83:C84)</f>
        <v>12801</v>
      </c>
      <c r="D82" s="41">
        <f>SUM(D83:D84)</f>
        <v>13400.76</v>
      </c>
      <c r="E82" s="199">
        <f t="shared" si="7"/>
        <v>104.68525896414343</v>
      </c>
    </row>
    <row r="83" spans="1:5" x14ac:dyDescent="0.3">
      <c r="A83" s="67">
        <v>3232</v>
      </c>
      <c r="B83" s="68" t="s">
        <v>161</v>
      </c>
      <c r="C83" s="44">
        <v>12701</v>
      </c>
      <c r="D83" s="44">
        <v>13400.76</v>
      </c>
      <c r="E83" s="199">
        <f t="shared" si="7"/>
        <v>105.50948744193371</v>
      </c>
    </row>
    <row r="84" spans="1:5" x14ac:dyDescent="0.3">
      <c r="A84" s="67">
        <v>3237</v>
      </c>
      <c r="B84" s="68" t="s">
        <v>147</v>
      </c>
      <c r="C84" s="44">
        <v>100</v>
      </c>
      <c r="D84" s="44">
        <v>0</v>
      </c>
      <c r="E84" s="199">
        <f t="shared" si="7"/>
        <v>0</v>
      </c>
    </row>
    <row r="85" spans="1:5" ht="27" x14ac:dyDescent="0.3">
      <c r="A85" s="129" t="s">
        <v>162</v>
      </c>
      <c r="B85" s="130" t="s">
        <v>163</v>
      </c>
      <c r="C85" s="128">
        <f>C86</f>
        <v>153241.08000000002</v>
      </c>
      <c r="D85" s="128">
        <f>D86</f>
        <v>235228.81999999998</v>
      </c>
      <c r="E85" s="112">
        <f t="shared" si="7"/>
        <v>153.50245508580335</v>
      </c>
    </row>
    <row r="86" spans="1:5" ht="27" x14ac:dyDescent="0.3">
      <c r="A86" s="135" t="s">
        <v>164</v>
      </c>
      <c r="B86" s="136" t="s">
        <v>165</v>
      </c>
      <c r="C86" s="134">
        <f>C87+C177+C198</f>
        <v>153241.08000000002</v>
      </c>
      <c r="D86" s="134">
        <f>D87+D177+D198</f>
        <v>235228.81999999998</v>
      </c>
      <c r="E86" s="113">
        <f t="shared" si="7"/>
        <v>153.50245508580335</v>
      </c>
    </row>
    <row r="87" spans="1:5" x14ac:dyDescent="0.3">
      <c r="A87" s="140" t="s">
        <v>101</v>
      </c>
      <c r="B87" s="141" t="s">
        <v>166</v>
      </c>
      <c r="C87" s="139">
        <f>C88+C93+C100+C106+C112+C118+C124+C159</f>
        <v>132371.69</v>
      </c>
      <c r="D87" s="139">
        <f>D88+D93+D100+D106+D112+D118+D124+D159</f>
        <v>181820.87999999998</v>
      </c>
      <c r="E87" s="114">
        <f t="shared" si="7"/>
        <v>137.3563184091704</v>
      </c>
    </row>
    <row r="88" spans="1:5" x14ac:dyDescent="0.3">
      <c r="A88" s="149" t="s">
        <v>167</v>
      </c>
      <c r="B88" s="150" t="s">
        <v>168</v>
      </c>
      <c r="C88" s="145">
        <f t="shared" ref="C88:D91" si="10">C89</f>
        <v>666</v>
      </c>
      <c r="D88" s="145">
        <f t="shared" si="10"/>
        <v>666</v>
      </c>
      <c r="E88" s="146">
        <f t="shared" si="7"/>
        <v>100</v>
      </c>
    </row>
    <row r="89" spans="1:5" x14ac:dyDescent="0.3">
      <c r="A89" s="162" t="s">
        <v>115</v>
      </c>
      <c r="B89" s="165" t="s">
        <v>116</v>
      </c>
      <c r="C89" s="161">
        <f t="shared" si="10"/>
        <v>666</v>
      </c>
      <c r="D89" s="161">
        <f t="shared" si="10"/>
        <v>666</v>
      </c>
      <c r="E89" s="115">
        <f t="shared" si="7"/>
        <v>100</v>
      </c>
    </row>
    <row r="90" spans="1:5" x14ac:dyDescent="0.3">
      <c r="A90" s="191">
        <v>32</v>
      </c>
      <c r="B90" s="192" t="s">
        <v>44</v>
      </c>
      <c r="C90" s="193">
        <f t="shared" si="10"/>
        <v>666</v>
      </c>
      <c r="D90" s="193">
        <f t="shared" si="10"/>
        <v>666</v>
      </c>
      <c r="E90" s="194">
        <f t="shared" si="7"/>
        <v>100</v>
      </c>
    </row>
    <row r="91" spans="1:5" ht="27" x14ac:dyDescent="0.3">
      <c r="A91" s="77">
        <v>329</v>
      </c>
      <c r="B91" s="78" t="s">
        <v>150</v>
      </c>
      <c r="C91" s="41">
        <f t="shared" si="10"/>
        <v>666</v>
      </c>
      <c r="D91" s="41">
        <f t="shared" si="10"/>
        <v>666</v>
      </c>
      <c r="E91" s="199">
        <f t="shared" si="7"/>
        <v>100</v>
      </c>
    </row>
    <row r="92" spans="1:5" ht="27" x14ac:dyDescent="0.3">
      <c r="A92" s="67">
        <v>3299</v>
      </c>
      <c r="B92" s="68" t="s">
        <v>150</v>
      </c>
      <c r="C92" s="44">
        <v>666</v>
      </c>
      <c r="D92" s="44">
        <v>666</v>
      </c>
      <c r="E92" s="199">
        <f t="shared" si="7"/>
        <v>100</v>
      </c>
    </row>
    <row r="93" spans="1:5" x14ac:dyDescent="0.3">
      <c r="A93" s="152" t="s">
        <v>169</v>
      </c>
      <c r="B93" s="152" t="s">
        <v>170</v>
      </c>
      <c r="C93" s="145">
        <f t="shared" ref="C93:D96" si="11">C94</f>
        <v>820</v>
      </c>
      <c r="D93" s="145">
        <f t="shared" si="11"/>
        <v>820</v>
      </c>
      <c r="E93" s="146">
        <f t="shared" si="7"/>
        <v>100</v>
      </c>
    </row>
    <row r="94" spans="1:5" x14ac:dyDescent="0.3">
      <c r="A94" s="162" t="s">
        <v>115</v>
      </c>
      <c r="B94" s="165" t="s">
        <v>116</v>
      </c>
      <c r="C94" s="161">
        <f t="shared" si="11"/>
        <v>820</v>
      </c>
      <c r="D94" s="161">
        <f t="shared" si="11"/>
        <v>820</v>
      </c>
      <c r="E94" s="115">
        <f t="shared" si="7"/>
        <v>100</v>
      </c>
    </row>
    <row r="95" spans="1:5" x14ac:dyDescent="0.3">
      <c r="A95" s="182">
        <v>3</v>
      </c>
      <c r="B95" s="183" t="s">
        <v>105</v>
      </c>
      <c r="C95" s="184">
        <f t="shared" si="11"/>
        <v>820</v>
      </c>
      <c r="D95" s="184">
        <f t="shared" si="11"/>
        <v>820</v>
      </c>
      <c r="E95" s="185">
        <f t="shared" si="7"/>
        <v>100</v>
      </c>
    </row>
    <row r="96" spans="1:5" x14ac:dyDescent="0.3">
      <c r="A96" s="191">
        <v>32</v>
      </c>
      <c r="B96" s="192" t="s">
        <v>44</v>
      </c>
      <c r="C96" s="193">
        <f t="shared" si="11"/>
        <v>820</v>
      </c>
      <c r="D96" s="193">
        <f t="shared" si="11"/>
        <v>820</v>
      </c>
      <c r="E96" s="194">
        <f t="shared" si="7"/>
        <v>100</v>
      </c>
    </row>
    <row r="97" spans="1:5" ht="27" x14ac:dyDescent="0.3">
      <c r="A97" s="77">
        <v>329</v>
      </c>
      <c r="B97" s="78" t="s">
        <v>150</v>
      </c>
      <c r="C97" s="41">
        <f>SUM(C98:C99)</f>
        <v>820</v>
      </c>
      <c r="D97" s="41">
        <f>SUM(D98:D99)</f>
        <v>820</v>
      </c>
      <c r="E97" s="199">
        <f t="shared" si="7"/>
        <v>100</v>
      </c>
    </row>
    <row r="98" spans="1:5" ht="28.5" customHeight="1" x14ac:dyDescent="0.3">
      <c r="A98" s="118">
        <v>3291</v>
      </c>
      <c r="B98" s="68" t="s">
        <v>171</v>
      </c>
      <c r="C98" s="44">
        <v>0</v>
      </c>
      <c r="D98" s="117">
        <v>0</v>
      </c>
      <c r="E98" s="199">
        <v>0</v>
      </c>
    </row>
    <row r="99" spans="1:5" ht="27" x14ac:dyDescent="0.3">
      <c r="A99" s="67">
        <v>3299</v>
      </c>
      <c r="B99" s="68" t="s">
        <v>150</v>
      </c>
      <c r="C99" s="44">
        <v>820</v>
      </c>
      <c r="D99" s="44">
        <v>820</v>
      </c>
      <c r="E99" s="199">
        <f t="shared" si="7"/>
        <v>100</v>
      </c>
    </row>
    <row r="100" spans="1:5" x14ac:dyDescent="0.3">
      <c r="A100" s="149" t="s">
        <v>172</v>
      </c>
      <c r="B100" s="150" t="s">
        <v>173</v>
      </c>
      <c r="C100" s="145">
        <f t="shared" ref="C100:D104" si="12">C101</f>
        <v>1356</v>
      </c>
      <c r="D100" s="145">
        <f t="shared" si="12"/>
        <v>1069.1400000000001</v>
      </c>
      <c r="E100" s="146">
        <f t="shared" si="7"/>
        <v>78.845132743362839</v>
      </c>
    </row>
    <row r="101" spans="1:5" x14ac:dyDescent="0.3">
      <c r="A101" s="166" t="s">
        <v>115</v>
      </c>
      <c r="B101" s="167" t="s">
        <v>116</v>
      </c>
      <c r="C101" s="168">
        <f t="shared" si="12"/>
        <v>1356</v>
      </c>
      <c r="D101" s="168">
        <f t="shared" si="12"/>
        <v>1069.1400000000001</v>
      </c>
      <c r="E101" s="115">
        <f t="shared" si="7"/>
        <v>78.845132743362839</v>
      </c>
    </row>
    <row r="102" spans="1:5" x14ac:dyDescent="0.3">
      <c r="A102" s="186">
        <v>3</v>
      </c>
      <c r="B102" s="188" t="s">
        <v>105</v>
      </c>
      <c r="C102" s="184">
        <f t="shared" si="12"/>
        <v>1356</v>
      </c>
      <c r="D102" s="184">
        <f t="shared" si="12"/>
        <v>1069.1400000000001</v>
      </c>
      <c r="E102" s="185">
        <f t="shared" si="7"/>
        <v>78.845132743362839</v>
      </c>
    </row>
    <row r="103" spans="1:5" x14ac:dyDescent="0.3">
      <c r="A103" s="195">
        <v>32</v>
      </c>
      <c r="B103" s="197" t="s">
        <v>44</v>
      </c>
      <c r="C103" s="193">
        <f t="shared" si="12"/>
        <v>1356</v>
      </c>
      <c r="D103" s="193">
        <f t="shared" si="12"/>
        <v>1069.1400000000001</v>
      </c>
      <c r="E103" s="194">
        <f t="shared" si="7"/>
        <v>78.845132743362839</v>
      </c>
    </row>
    <row r="104" spans="1:5" ht="27" x14ac:dyDescent="0.3">
      <c r="A104" s="77">
        <v>329</v>
      </c>
      <c r="B104" s="94" t="s">
        <v>150</v>
      </c>
      <c r="C104" s="41">
        <f t="shared" si="12"/>
        <v>1356</v>
      </c>
      <c r="D104" s="41">
        <f t="shared" si="12"/>
        <v>1069.1400000000001</v>
      </c>
      <c r="E104" s="199">
        <f t="shared" si="7"/>
        <v>78.845132743362839</v>
      </c>
    </row>
    <row r="105" spans="1:5" ht="27" x14ac:dyDescent="0.3">
      <c r="A105" s="67">
        <v>3299</v>
      </c>
      <c r="B105" s="96" t="s">
        <v>150</v>
      </c>
      <c r="C105" s="43">
        <v>1356</v>
      </c>
      <c r="D105" s="43">
        <v>1069.1400000000001</v>
      </c>
      <c r="E105" s="199">
        <f t="shared" si="7"/>
        <v>78.845132743362839</v>
      </c>
    </row>
    <row r="106" spans="1:5" ht="27" hidden="1" x14ac:dyDescent="0.3">
      <c r="A106" s="79" t="s">
        <v>174</v>
      </c>
      <c r="B106" s="70" t="s">
        <v>175</v>
      </c>
      <c r="C106" s="61">
        <f t="shared" ref="C106:D110" si="13">C107</f>
        <v>0</v>
      </c>
      <c r="D106" s="61">
        <f t="shared" si="13"/>
        <v>0</v>
      </c>
      <c r="E106" s="116" t="e">
        <f t="shared" si="7"/>
        <v>#DIV/0!</v>
      </c>
    </row>
    <row r="107" spans="1:5" hidden="1" x14ac:dyDescent="0.3">
      <c r="A107" s="90" t="s">
        <v>115</v>
      </c>
      <c r="B107" s="91" t="s">
        <v>116</v>
      </c>
      <c r="C107" s="62">
        <f t="shared" si="13"/>
        <v>0</v>
      </c>
      <c r="D107" s="62">
        <f t="shared" si="13"/>
        <v>0</v>
      </c>
      <c r="E107" s="116" t="e">
        <f t="shared" si="7"/>
        <v>#DIV/0!</v>
      </c>
    </row>
    <row r="108" spans="1:5" hidden="1" x14ac:dyDescent="0.3">
      <c r="A108" s="73">
        <v>3</v>
      </c>
      <c r="B108" s="92" t="s">
        <v>105</v>
      </c>
      <c r="C108" s="63">
        <f t="shared" si="13"/>
        <v>0</v>
      </c>
      <c r="D108" s="63">
        <f t="shared" si="13"/>
        <v>0</v>
      </c>
      <c r="E108" s="116" t="e">
        <f t="shared" si="7"/>
        <v>#DIV/0!</v>
      </c>
    </row>
    <row r="109" spans="1:5" hidden="1" x14ac:dyDescent="0.3">
      <c r="A109" s="75">
        <v>32</v>
      </c>
      <c r="B109" s="93" t="s">
        <v>44</v>
      </c>
      <c r="C109" s="64">
        <f t="shared" si="13"/>
        <v>0</v>
      </c>
      <c r="D109" s="64">
        <f t="shared" si="13"/>
        <v>0</v>
      </c>
      <c r="E109" s="116" t="e">
        <f t="shared" si="7"/>
        <v>#DIV/0!</v>
      </c>
    </row>
    <row r="110" spans="1:5" hidden="1" x14ac:dyDescent="0.3">
      <c r="A110" s="77">
        <v>323</v>
      </c>
      <c r="B110" s="94" t="s">
        <v>141</v>
      </c>
      <c r="C110" s="41">
        <f t="shared" si="13"/>
        <v>0</v>
      </c>
      <c r="D110" s="41">
        <f t="shared" si="13"/>
        <v>0</v>
      </c>
      <c r="E110" s="116" t="e">
        <f t="shared" si="7"/>
        <v>#DIV/0!</v>
      </c>
    </row>
    <row r="111" spans="1:5" hidden="1" x14ac:dyDescent="0.3">
      <c r="A111" s="67">
        <v>3237</v>
      </c>
      <c r="B111" s="96" t="s">
        <v>147</v>
      </c>
      <c r="C111" s="43">
        <v>0</v>
      </c>
      <c r="D111" s="43">
        <v>0</v>
      </c>
      <c r="E111" s="116" t="e">
        <f t="shared" si="7"/>
        <v>#DIV/0!</v>
      </c>
    </row>
    <row r="112" spans="1:5" x14ac:dyDescent="0.3">
      <c r="A112" s="153" t="s">
        <v>176</v>
      </c>
      <c r="B112" s="154" t="s">
        <v>177</v>
      </c>
      <c r="C112" s="145">
        <f t="shared" ref="C112:D116" si="14">C113</f>
        <v>531</v>
      </c>
      <c r="D112" s="145">
        <f t="shared" si="14"/>
        <v>531</v>
      </c>
      <c r="E112" s="146">
        <f t="shared" si="7"/>
        <v>100</v>
      </c>
    </row>
    <row r="113" spans="1:5" x14ac:dyDescent="0.3">
      <c r="A113" s="162" t="s">
        <v>115</v>
      </c>
      <c r="B113" s="165" t="s">
        <v>116</v>
      </c>
      <c r="C113" s="161">
        <f t="shared" si="14"/>
        <v>531</v>
      </c>
      <c r="D113" s="161">
        <f t="shared" si="14"/>
        <v>531</v>
      </c>
      <c r="E113" s="115">
        <f t="shared" si="7"/>
        <v>100</v>
      </c>
    </row>
    <row r="114" spans="1:5" x14ac:dyDescent="0.3">
      <c r="A114" s="186">
        <v>3</v>
      </c>
      <c r="B114" s="189" t="s">
        <v>105</v>
      </c>
      <c r="C114" s="184">
        <f t="shared" si="14"/>
        <v>531</v>
      </c>
      <c r="D114" s="184">
        <f t="shared" si="14"/>
        <v>531</v>
      </c>
      <c r="E114" s="185">
        <f t="shared" si="7"/>
        <v>100</v>
      </c>
    </row>
    <row r="115" spans="1:5" x14ac:dyDescent="0.3">
      <c r="A115" s="195">
        <v>32</v>
      </c>
      <c r="B115" s="196" t="s">
        <v>44</v>
      </c>
      <c r="C115" s="193">
        <f t="shared" si="14"/>
        <v>531</v>
      </c>
      <c r="D115" s="193">
        <f t="shared" si="14"/>
        <v>531</v>
      </c>
      <c r="E115" s="194">
        <f t="shared" si="7"/>
        <v>100</v>
      </c>
    </row>
    <row r="116" spans="1:5" x14ac:dyDescent="0.3">
      <c r="A116" s="77">
        <v>323</v>
      </c>
      <c r="B116" s="78" t="s">
        <v>141</v>
      </c>
      <c r="C116" s="41">
        <f t="shared" si="14"/>
        <v>531</v>
      </c>
      <c r="D116" s="41">
        <f t="shared" si="14"/>
        <v>531</v>
      </c>
      <c r="E116" s="199">
        <f t="shared" si="7"/>
        <v>100</v>
      </c>
    </row>
    <row r="117" spans="1:5" x14ac:dyDescent="0.3">
      <c r="A117" s="67">
        <v>3237</v>
      </c>
      <c r="B117" s="68" t="s">
        <v>147</v>
      </c>
      <c r="C117" s="44">
        <v>531</v>
      </c>
      <c r="D117" s="47">
        <v>531</v>
      </c>
      <c r="E117" s="199">
        <f t="shared" si="7"/>
        <v>100</v>
      </c>
    </row>
    <row r="118" spans="1:5" x14ac:dyDescent="0.3">
      <c r="A118" s="155" t="s">
        <v>273</v>
      </c>
      <c r="B118" s="155" t="s">
        <v>248</v>
      </c>
      <c r="C118" s="145">
        <f t="shared" ref="C118:D122" si="15">C119</f>
        <v>0</v>
      </c>
      <c r="D118" s="145">
        <f t="shared" si="15"/>
        <v>715.5</v>
      </c>
      <c r="E118" s="146">
        <v>0</v>
      </c>
    </row>
    <row r="119" spans="1:5" x14ac:dyDescent="0.3">
      <c r="A119" s="162" t="s">
        <v>115</v>
      </c>
      <c r="B119" s="165" t="s">
        <v>116</v>
      </c>
      <c r="C119" s="161">
        <f t="shared" si="15"/>
        <v>0</v>
      </c>
      <c r="D119" s="161">
        <f t="shared" si="15"/>
        <v>715.5</v>
      </c>
      <c r="E119" s="115">
        <v>0</v>
      </c>
    </row>
    <row r="120" spans="1:5" x14ac:dyDescent="0.3">
      <c r="A120" s="182">
        <v>3</v>
      </c>
      <c r="B120" s="183" t="s">
        <v>105</v>
      </c>
      <c r="C120" s="184">
        <f t="shared" si="15"/>
        <v>0</v>
      </c>
      <c r="D120" s="184">
        <f t="shared" si="15"/>
        <v>715.5</v>
      </c>
      <c r="E120" s="185">
        <v>0</v>
      </c>
    </row>
    <row r="121" spans="1:5" ht="40.200000000000003" x14ac:dyDescent="0.3">
      <c r="A121" s="195">
        <v>37</v>
      </c>
      <c r="B121" s="196" t="s">
        <v>46</v>
      </c>
      <c r="C121" s="193">
        <f t="shared" si="15"/>
        <v>0</v>
      </c>
      <c r="D121" s="193">
        <f t="shared" si="15"/>
        <v>715.5</v>
      </c>
      <c r="E121" s="194">
        <v>0</v>
      </c>
    </row>
    <row r="122" spans="1:5" ht="27" x14ac:dyDescent="0.3">
      <c r="A122" s="77">
        <v>372</v>
      </c>
      <c r="B122" s="78" t="s">
        <v>253</v>
      </c>
      <c r="C122" s="41">
        <f t="shared" si="15"/>
        <v>0</v>
      </c>
      <c r="D122" s="41">
        <f t="shared" si="15"/>
        <v>715.5</v>
      </c>
      <c r="E122" s="199">
        <v>0</v>
      </c>
    </row>
    <row r="123" spans="1:5" ht="27" x14ac:dyDescent="0.3">
      <c r="A123" s="67">
        <v>3722</v>
      </c>
      <c r="B123" s="68" t="s">
        <v>254</v>
      </c>
      <c r="C123" s="44">
        <v>0</v>
      </c>
      <c r="D123" s="44">
        <v>715.5</v>
      </c>
      <c r="E123" s="199">
        <v>0</v>
      </c>
    </row>
    <row r="124" spans="1:5" ht="52.8" x14ac:dyDescent="0.3">
      <c r="A124" s="155" t="s">
        <v>185</v>
      </c>
      <c r="B124" s="155" t="s">
        <v>186</v>
      </c>
      <c r="C124" s="145">
        <f>C125+C142</f>
        <v>110198.69</v>
      </c>
      <c r="D124" s="145">
        <f>D125+D142</f>
        <v>163173.27999999997</v>
      </c>
      <c r="E124" s="198">
        <f t="shared" ref="E124:E161" si="16">D124/C124*100</f>
        <v>148.07188724294269</v>
      </c>
    </row>
    <row r="125" spans="1:5" x14ac:dyDescent="0.3">
      <c r="A125" s="162" t="s">
        <v>115</v>
      </c>
      <c r="B125" s="165" t="s">
        <v>116</v>
      </c>
      <c r="C125" s="161">
        <f>C126</f>
        <v>28651.67</v>
      </c>
      <c r="D125" s="161">
        <f>D126</f>
        <v>42425.06</v>
      </c>
      <c r="E125" s="115">
        <f t="shared" si="16"/>
        <v>148.07185759154703</v>
      </c>
    </row>
    <row r="126" spans="1:5" x14ac:dyDescent="0.3">
      <c r="A126" s="182">
        <v>3</v>
      </c>
      <c r="B126" s="183" t="s">
        <v>105</v>
      </c>
      <c r="C126" s="184">
        <f>C127+C134</f>
        <v>28651.67</v>
      </c>
      <c r="D126" s="184">
        <f>D127+D134</f>
        <v>42425.06</v>
      </c>
      <c r="E126" s="185">
        <f t="shared" si="16"/>
        <v>148.07185759154703</v>
      </c>
    </row>
    <row r="127" spans="1:5" x14ac:dyDescent="0.3">
      <c r="A127" s="195">
        <v>31</v>
      </c>
      <c r="B127" s="196" t="s">
        <v>43</v>
      </c>
      <c r="C127" s="193">
        <f>C128+C130+C132</f>
        <v>27467.41</v>
      </c>
      <c r="D127" s="193">
        <f>D128+D130+D132</f>
        <v>40594.43</v>
      </c>
      <c r="E127" s="194">
        <f t="shared" si="16"/>
        <v>147.7912551638469</v>
      </c>
    </row>
    <row r="128" spans="1:5" x14ac:dyDescent="0.3">
      <c r="A128" s="77">
        <v>311</v>
      </c>
      <c r="B128" s="78" t="s">
        <v>178</v>
      </c>
      <c r="C128" s="41">
        <f>C129</f>
        <v>22505.85</v>
      </c>
      <c r="D128" s="41">
        <f>D129</f>
        <v>32474.09</v>
      </c>
      <c r="E128" s="199">
        <f t="shared" si="16"/>
        <v>144.29177302790163</v>
      </c>
    </row>
    <row r="129" spans="1:5" x14ac:dyDescent="0.3">
      <c r="A129" s="67">
        <v>3111</v>
      </c>
      <c r="B129" s="68" t="s">
        <v>179</v>
      </c>
      <c r="C129" s="44">
        <v>22505.85</v>
      </c>
      <c r="D129" s="44">
        <v>32474.09</v>
      </c>
      <c r="E129" s="199">
        <f t="shared" si="16"/>
        <v>144.29177302790163</v>
      </c>
    </row>
    <row r="130" spans="1:5" x14ac:dyDescent="0.3">
      <c r="A130" s="77">
        <v>312</v>
      </c>
      <c r="B130" s="78" t="s">
        <v>180</v>
      </c>
      <c r="C130" s="41">
        <f>C131</f>
        <v>1248</v>
      </c>
      <c r="D130" s="41">
        <f>D131</f>
        <v>2761.99</v>
      </c>
      <c r="E130" s="199">
        <f t="shared" si="16"/>
        <v>221.31330128205127</v>
      </c>
    </row>
    <row r="131" spans="1:5" x14ac:dyDescent="0.3">
      <c r="A131" s="67">
        <v>3121</v>
      </c>
      <c r="B131" s="68" t="s">
        <v>180</v>
      </c>
      <c r="C131" s="44">
        <v>1248</v>
      </c>
      <c r="D131" s="44">
        <v>2761.99</v>
      </c>
      <c r="E131" s="199">
        <f t="shared" si="16"/>
        <v>221.31330128205127</v>
      </c>
    </row>
    <row r="132" spans="1:5" x14ac:dyDescent="0.3">
      <c r="A132" s="77">
        <v>313</v>
      </c>
      <c r="B132" s="78" t="s">
        <v>181</v>
      </c>
      <c r="C132" s="41">
        <f>C133</f>
        <v>3713.56</v>
      </c>
      <c r="D132" s="41">
        <f>D133</f>
        <v>5358.35</v>
      </c>
      <c r="E132" s="199">
        <f t="shared" si="16"/>
        <v>144.2914615624899</v>
      </c>
    </row>
    <row r="133" spans="1:5" ht="27" x14ac:dyDescent="0.3">
      <c r="A133" s="67">
        <v>3132</v>
      </c>
      <c r="B133" s="68" t="s">
        <v>182</v>
      </c>
      <c r="C133" s="44">
        <v>3713.56</v>
      </c>
      <c r="D133" s="44">
        <v>5358.35</v>
      </c>
      <c r="E133" s="199">
        <f t="shared" si="16"/>
        <v>144.2914615624899</v>
      </c>
    </row>
    <row r="134" spans="1:5" x14ac:dyDescent="0.3">
      <c r="A134" s="195">
        <v>32</v>
      </c>
      <c r="B134" s="196" t="s">
        <v>44</v>
      </c>
      <c r="C134" s="193">
        <f>C135+C139</f>
        <v>1184.26</v>
      </c>
      <c r="D134" s="193">
        <f>D135+D139</f>
        <v>1830.63</v>
      </c>
      <c r="E134" s="194">
        <f t="shared" si="16"/>
        <v>154.5800753212977</v>
      </c>
    </row>
    <row r="135" spans="1:5" x14ac:dyDescent="0.3">
      <c r="A135" s="77">
        <v>321</v>
      </c>
      <c r="B135" s="78" t="s">
        <v>134</v>
      </c>
      <c r="C135" s="41">
        <f>SUM(C136:C138)</f>
        <v>1184.26</v>
      </c>
      <c r="D135" s="41">
        <f>SUM(D136:D138)</f>
        <v>1623.93</v>
      </c>
      <c r="E135" s="199">
        <f t="shared" si="16"/>
        <v>137.1261378413524</v>
      </c>
    </row>
    <row r="136" spans="1:5" x14ac:dyDescent="0.3">
      <c r="A136" s="67">
        <v>3211</v>
      </c>
      <c r="B136" s="68" t="s">
        <v>135</v>
      </c>
      <c r="C136" s="43">
        <v>85.8</v>
      </c>
      <c r="D136" s="43">
        <v>101.4</v>
      </c>
      <c r="E136" s="199">
        <f t="shared" si="16"/>
        <v>118.18181818181819</v>
      </c>
    </row>
    <row r="137" spans="1:5" x14ac:dyDescent="0.3">
      <c r="A137" s="67">
        <v>3212</v>
      </c>
      <c r="B137" s="68" t="s">
        <v>183</v>
      </c>
      <c r="C137" s="44">
        <v>1098.46</v>
      </c>
      <c r="D137" s="44">
        <v>1522.53</v>
      </c>
      <c r="E137" s="199">
        <f t="shared" si="16"/>
        <v>138.60586639477086</v>
      </c>
    </row>
    <row r="138" spans="1:5" x14ac:dyDescent="0.3">
      <c r="A138" s="67">
        <v>3213</v>
      </c>
      <c r="B138" s="68" t="s">
        <v>136</v>
      </c>
      <c r="C138" s="43">
        <v>0</v>
      </c>
      <c r="D138" s="43">
        <v>0</v>
      </c>
      <c r="E138" s="199">
        <v>0</v>
      </c>
    </row>
    <row r="139" spans="1:5" x14ac:dyDescent="0.3">
      <c r="A139" s="77">
        <v>323</v>
      </c>
      <c r="B139" s="78" t="s">
        <v>141</v>
      </c>
      <c r="C139" s="41">
        <f>SUM(C140:C141)</f>
        <v>0</v>
      </c>
      <c r="D139" s="41">
        <f>SUM(D140:D141)</f>
        <v>206.7</v>
      </c>
      <c r="E139" s="199">
        <v>0</v>
      </c>
    </row>
    <row r="140" spans="1:5" x14ac:dyDescent="0.3">
      <c r="A140" s="67">
        <v>3236</v>
      </c>
      <c r="B140" s="68" t="s">
        <v>146</v>
      </c>
      <c r="C140" s="43">
        <v>0</v>
      </c>
      <c r="D140" s="43">
        <v>206.7</v>
      </c>
      <c r="E140" s="199">
        <v>0</v>
      </c>
    </row>
    <row r="141" spans="1:5" x14ac:dyDescent="0.3">
      <c r="A141" s="67">
        <v>3237</v>
      </c>
      <c r="B141" s="68" t="s">
        <v>147</v>
      </c>
      <c r="C141" s="43">
        <v>0</v>
      </c>
      <c r="D141" s="43">
        <v>0</v>
      </c>
      <c r="E141" s="199">
        <v>0</v>
      </c>
    </row>
    <row r="142" spans="1:5" ht="27" x14ac:dyDescent="0.3">
      <c r="A142" s="162" t="s">
        <v>184</v>
      </c>
      <c r="B142" s="163" t="s">
        <v>274</v>
      </c>
      <c r="C142" s="161">
        <f>C143</f>
        <v>81547.02</v>
      </c>
      <c r="D142" s="161">
        <f>D143</f>
        <v>120748.21999999999</v>
      </c>
      <c r="E142" s="115">
        <f t="shared" si="16"/>
        <v>148.07189766100586</v>
      </c>
    </row>
    <row r="143" spans="1:5" x14ac:dyDescent="0.3">
      <c r="A143" s="182">
        <v>3</v>
      </c>
      <c r="B143" s="183" t="s">
        <v>105</v>
      </c>
      <c r="C143" s="184">
        <f>C144+C151</f>
        <v>81547.02</v>
      </c>
      <c r="D143" s="184">
        <f>D144+D151</f>
        <v>120748.21999999999</v>
      </c>
      <c r="E143" s="185">
        <f t="shared" si="16"/>
        <v>148.07189766100586</v>
      </c>
    </row>
    <row r="144" spans="1:5" x14ac:dyDescent="0.3">
      <c r="A144" s="195">
        <v>31</v>
      </c>
      <c r="B144" s="196" t="s">
        <v>43</v>
      </c>
      <c r="C144" s="193">
        <f>C145+C147+C149</f>
        <v>78176.44</v>
      </c>
      <c r="D144" s="193">
        <f>D145+D147+D149</f>
        <v>115537.96999999999</v>
      </c>
      <c r="E144" s="194">
        <f t="shared" si="16"/>
        <v>147.79129108462854</v>
      </c>
    </row>
    <row r="145" spans="1:5" x14ac:dyDescent="0.3">
      <c r="A145" s="77">
        <v>311</v>
      </c>
      <c r="B145" s="78" t="s">
        <v>178</v>
      </c>
      <c r="C145" s="41">
        <f>C146</f>
        <v>64055.11</v>
      </c>
      <c r="D145" s="41">
        <f>D146</f>
        <v>92426.26</v>
      </c>
      <c r="E145" s="199">
        <f t="shared" si="16"/>
        <v>144.29178249791468</v>
      </c>
    </row>
    <row r="146" spans="1:5" x14ac:dyDescent="0.3">
      <c r="A146" s="67">
        <v>3111</v>
      </c>
      <c r="B146" s="68" t="s">
        <v>179</v>
      </c>
      <c r="C146" s="44">
        <v>64055.11</v>
      </c>
      <c r="D146" s="44">
        <v>92426.26</v>
      </c>
      <c r="E146" s="199">
        <f t="shared" si="16"/>
        <v>144.29178249791468</v>
      </c>
    </row>
    <row r="147" spans="1:5" x14ac:dyDescent="0.3">
      <c r="A147" s="77">
        <v>312</v>
      </c>
      <c r="B147" s="78" t="s">
        <v>180</v>
      </c>
      <c r="C147" s="41">
        <f>C148</f>
        <v>3552</v>
      </c>
      <c r="D147" s="41">
        <f>D148</f>
        <v>7861.06</v>
      </c>
      <c r="E147" s="199">
        <f t="shared" si="16"/>
        <v>221.31362612612614</v>
      </c>
    </row>
    <row r="148" spans="1:5" x14ac:dyDescent="0.3">
      <c r="A148" s="67">
        <v>3121</v>
      </c>
      <c r="B148" s="68" t="s">
        <v>180</v>
      </c>
      <c r="C148" s="44">
        <v>3552</v>
      </c>
      <c r="D148" s="44">
        <v>7861.06</v>
      </c>
      <c r="E148" s="199">
        <f t="shared" si="16"/>
        <v>221.31362612612614</v>
      </c>
    </row>
    <row r="149" spans="1:5" x14ac:dyDescent="0.3">
      <c r="A149" s="77">
        <v>313</v>
      </c>
      <c r="B149" s="78" t="s">
        <v>181</v>
      </c>
      <c r="C149" s="41">
        <f>C150</f>
        <v>10569.33</v>
      </c>
      <c r="D149" s="41">
        <f>D150</f>
        <v>15250.65</v>
      </c>
      <c r="E149" s="199">
        <f t="shared" si="16"/>
        <v>144.29154922781294</v>
      </c>
    </row>
    <row r="150" spans="1:5" ht="27" x14ac:dyDescent="0.3">
      <c r="A150" s="67">
        <v>3132</v>
      </c>
      <c r="B150" s="68" t="s">
        <v>182</v>
      </c>
      <c r="C150" s="44">
        <v>10569.33</v>
      </c>
      <c r="D150" s="44">
        <v>15250.65</v>
      </c>
      <c r="E150" s="199">
        <f t="shared" si="16"/>
        <v>144.29154922781294</v>
      </c>
    </row>
    <row r="151" spans="1:5" x14ac:dyDescent="0.3">
      <c r="A151" s="195">
        <v>32</v>
      </c>
      <c r="B151" s="196" t="s">
        <v>44</v>
      </c>
      <c r="C151" s="193">
        <f>C152+C156</f>
        <v>3370.58</v>
      </c>
      <c r="D151" s="193">
        <f>D152+D156</f>
        <v>5210.2500000000009</v>
      </c>
      <c r="E151" s="194">
        <f t="shared" si="16"/>
        <v>154.58022061484971</v>
      </c>
    </row>
    <row r="152" spans="1:5" x14ac:dyDescent="0.3">
      <c r="A152" s="77">
        <v>321</v>
      </c>
      <c r="B152" s="78" t="s">
        <v>134</v>
      </c>
      <c r="C152" s="41">
        <f>SUM(C153:C155)</f>
        <v>3370.58</v>
      </c>
      <c r="D152" s="41">
        <f>SUM(D153:D155)</f>
        <v>4621.9500000000007</v>
      </c>
      <c r="E152" s="199">
        <f t="shared" si="16"/>
        <v>137.12625126832774</v>
      </c>
    </row>
    <row r="153" spans="1:5" x14ac:dyDescent="0.3">
      <c r="A153" s="67">
        <v>3211</v>
      </c>
      <c r="B153" s="68" t="s">
        <v>135</v>
      </c>
      <c r="C153" s="44">
        <v>244.2</v>
      </c>
      <c r="D153" s="44">
        <v>288.60000000000002</v>
      </c>
      <c r="E153" s="199">
        <f t="shared" si="16"/>
        <v>118.18181818181819</v>
      </c>
    </row>
    <row r="154" spans="1:5" x14ac:dyDescent="0.3">
      <c r="A154" s="67">
        <v>3212</v>
      </c>
      <c r="B154" s="68" t="s">
        <v>183</v>
      </c>
      <c r="C154" s="44">
        <v>3126.38</v>
      </c>
      <c r="D154" s="44">
        <v>4333.3500000000004</v>
      </c>
      <c r="E154" s="199">
        <f t="shared" si="16"/>
        <v>138.60599159411206</v>
      </c>
    </row>
    <row r="155" spans="1:5" x14ac:dyDescent="0.3">
      <c r="A155" s="67">
        <v>3213</v>
      </c>
      <c r="B155" s="68" t="s">
        <v>136</v>
      </c>
      <c r="C155" s="44">
        <v>0</v>
      </c>
      <c r="D155" s="44">
        <v>0</v>
      </c>
      <c r="E155" s="199">
        <v>0</v>
      </c>
    </row>
    <row r="156" spans="1:5" x14ac:dyDescent="0.3">
      <c r="A156" s="77">
        <v>323</v>
      </c>
      <c r="B156" s="78" t="s">
        <v>141</v>
      </c>
      <c r="C156" s="41">
        <f>SUM(C157:C158)</f>
        <v>0</v>
      </c>
      <c r="D156" s="41">
        <f>SUM(D157:D158)</f>
        <v>588.29999999999995</v>
      </c>
      <c r="E156" s="199">
        <v>0</v>
      </c>
    </row>
    <row r="157" spans="1:5" x14ac:dyDescent="0.3">
      <c r="A157" s="67">
        <v>3236</v>
      </c>
      <c r="B157" s="68" t="s">
        <v>146</v>
      </c>
      <c r="C157" s="44">
        <v>0</v>
      </c>
      <c r="D157" s="44">
        <v>588.29999999999995</v>
      </c>
      <c r="E157" s="199">
        <v>0</v>
      </c>
    </row>
    <row r="158" spans="1:5" x14ac:dyDescent="0.3">
      <c r="A158" s="67">
        <v>3237</v>
      </c>
      <c r="B158" s="68" t="s">
        <v>147</v>
      </c>
      <c r="C158" s="44">
        <v>0</v>
      </c>
      <c r="D158" s="44">
        <v>0</v>
      </c>
      <c r="E158" s="199">
        <v>0</v>
      </c>
    </row>
    <row r="159" spans="1:5" ht="26.4" x14ac:dyDescent="0.3">
      <c r="A159" s="155" t="s">
        <v>187</v>
      </c>
      <c r="B159" s="155" t="s">
        <v>188</v>
      </c>
      <c r="C159" s="145">
        <f t="shared" ref="C159:D160" si="17">C160</f>
        <v>18800</v>
      </c>
      <c r="D159" s="145">
        <f t="shared" si="17"/>
        <v>14845.96</v>
      </c>
      <c r="E159" s="198">
        <f t="shared" si="16"/>
        <v>78.967872340425529</v>
      </c>
    </row>
    <row r="160" spans="1:5" x14ac:dyDescent="0.3">
      <c r="A160" s="162" t="s">
        <v>115</v>
      </c>
      <c r="B160" s="165" t="s">
        <v>116</v>
      </c>
      <c r="C160" s="161">
        <f t="shared" si="17"/>
        <v>18800</v>
      </c>
      <c r="D160" s="161">
        <f t="shared" si="17"/>
        <v>14845.96</v>
      </c>
      <c r="E160" s="115">
        <f t="shared" si="16"/>
        <v>78.967872340425529</v>
      </c>
    </row>
    <row r="161" spans="1:5" x14ac:dyDescent="0.3">
      <c r="A161" s="182">
        <v>3</v>
      </c>
      <c r="B161" s="183" t="s">
        <v>105</v>
      </c>
      <c r="C161" s="184">
        <f>C162+C169</f>
        <v>18800</v>
      </c>
      <c r="D161" s="184">
        <f>D162+D169</f>
        <v>14845.96</v>
      </c>
      <c r="E161" s="185">
        <f t="shared" si="16"/>
        <v>78.967872340425529</v>
      </c>
    </row>
    <row r="162" spans="1:5" x14ac:dyDescent="0.3">
      <c r="A162" s="195">
        <v>31</v>
      </c>
      <c r="B162" s="196" t="s">
        <v>43</v>
      </c>
      <c r="C162" s="193">
        <f>C163+C165+C167</f>
        <v>18080</v>
      </c>
      <c r="D162" s="193">
        <f>D163+D165+D167</f>
        <v>14175.14</v>
      </c>
      <c r="E162" s="194">
        <f t="shared" ref="E162:E223" si="18">D162/C162*100</f>
        <v>78.40232300884955</v>
      </c>
    </row>
    <row r="163" spans="1:5" x14ac:dyDescent="0.3">
      <c r="A163" s="77">
        <v>311</v>
      </c>
      <c r="B163" s="78" t="s">
        <v>178</v>
      </c>
      <c r="C163" s="41">
        <f>C164</f>
        <v>13800</v>
      </c>
      <c r="D163" s="41">
        <f>D164</f>
        <v>11480.8</v>
      </c>
      <c r="E163" s="199">
        <f t="shared" si="18"/>
        <v>83.194202898550714</v>
      </c>
    </row>
    <row r="164" spans="1:5" x14ac:dyDescent="0.3">
      <c r="A164" s="67">
        <v>3111</v>
      </c>
      <c r="B164" s="68" t="s">
        <v>179</v>
      </c>
      <c r="C164" s="44">
        <v>13800</v>
      </c>
      <c r="D164" s="44">
        <v>11480.8</v>
      </c>
      <c r="E164" s="199">
        <f t="shared" si="18"/>
        <v>83.194202898550714</v>
      </c>
    </row>
    <row r="165" spans="1:5" x14ac:dyDescent="0.3">
      <c r="A165" s="77">
        <v>312</v>
      </c>
      <c r="B165" s="78" t="s">
        <v>180</v>
      </c>
      <c r="C165" s="41">
        <f>C166</f>
        <v>2000</v>
      </c>
      <c r="D165" s="41">
        <f>D166</f>
        <v>800</v>
      </c>
      <c r="E165" s="199">
        <f t="shared" si="18"/>
        <v>40</v>
      </c>
    </row>
    <row r="166" spans="1:5" x14ac:dyDescent="0.3">
      <c r="A166" s="67">
        <v>3121</v>
      </c>
      <c r="B166" s="68" t="s">
        <v>180</v>
      </c>
      <c r="C166" s="44">
        <v>2000</v>
      </c>
      <c r="D166" s="44">
        <v>800</v>
      </c>
      <c r="E166" s="199">
        <f t="shared" si="18"/>
        <v>40</v>
      </c>
    </row>
    <row r="167" spans="1:5" x14ac:dyDescent="0.3">
      <c r="A167" s="77">
        <v>313</v>
      </c>
      <c r="B167" s="78" t="s">
        <v>181</v>
      </c>
      <c r="C167" s="41">
        <f>C168</f>
        <v>2280</v>
      </c>
      <c r="D167" s="41">
        <f>D168</f>
        <v>1894.34</v>
      </c>
      <c r="E167" s="199">
        <f t="shared" si="18"/>
        <v>83.085087719298244</v>
      </c>
    </row>
    <row r="168" spans="1:5" ht="27" x14ac:dyDescent="0.3">
      <c r="A168" s="67">
        <v>3132</v>
      </c>
      <c r="B168" s="68" t="s">
        <v>182</v>
      </c>
      <c r="C168" s="44">
        <v>2280</v>
      </c>
      <c r="D168" s="44">
        <v>1894.34</v>
      </c>
      <c r="E168" s="199">
        <f t="shared" si="18"/>
        <v>83.085087719298244</v>
      </c>
    </row>
    <row r="169" spans="1:5" x14ac:dyDescent="0.3">
      <c r="A169" s="195">
        <v>32</v>
      </c>
      <c r="B169" s="196" t="s">
        <v>44</v>
      </c>
      <c r="C169" s="193">
        <f>C170+C174</f>
        <v>720</v>
      </c>
      <c r="D169" s="193">
        <f>D170+D174</f>
        <v>670.82</v>
      </c>
      <c r="E169" s="194">
        <f t="shared" si="18"/>
        <v>93.169444444444451</v>
      </c>
    </row>
    <row r="170" spans="1:5" x14ac:dyDescent="0.3">
      <c r="A170" s="77">
        <v>321</v>
      </c>
      <c r="B170" s="78" t="s">
        <v>134</v>
      </c>
      <c r="C170" s="41">
        <f>SUM(C171:C173)</f>
        <v>720</v>
      </c>
      <c r="D170" s="41">
        <f>SUM(D171:D173)</f>
        <v>670.82</v>
      </c>
      <c r="E170" s="199">
        <f t="shared" si="18"/>
        <v>93.169444444444451</v>
      </c>
    </row>
    <row r="171" spans="1:5" x14ac:dyDescent="0.3">
      <c r="A171" s="67">
        <v>3211</v>
      </c>
      <c r="B171" s="68" t="s">
        <v>135</v>
      </c>
      <c r="C171" s="43">
        <v>120</v>
      </c>
      <c r="D171" s="43">
        <v>30</v>
      </c>
      <c r="E171" s="199">
        <f t="shared" si="18"/>
        <v>25</v>
      </c>
    </row>
    <row r="172" spans="1:5" x14ac:dyDescent="0.3">
      <c r="A172" s="67">
        <v>3212</v>
      </c>
      <c r="B172" s="68" t="s">
        <v>183</v>
      </c>
      <c r="C172" s="44">
        <v>600</v>
      </c>
      <c r="D172" s="44">
        <v>640.82000000000005</v>
      </c>
      <c r="E172" s="199">
        <f t="shared" si="18"/>
        <v>106.80333333333334</v>
      </c>
    </row>
    <row r="173" spans="1:5" x14ac:dyDescent="0.3">
      <c r="A173" s="67">
        <v>3213</v>
      </c>
      <c r="B173" s="68" t="s">
        <v>136</v>
      </c>
      <c r="C173" s="43">
        <v>0</v>
      </c>
      <c r="D173" s="43">
        <v>0</v>
      </c>
      <c r="E173" s="199">
        <v>0</v>
      </c>
    </row>
    <row r="174" spans="1:5" x14ac:dyDescent="0.3">
      <c r="A174" s="77">
        <v>323</v>
      </c>
      <c r="B174" s="78" t="s">
        <v>141</v>
      </c>
      <c r="C174" s="41">
        <f>SUM(C175:C176)</f>
        <v>0</v>
      </c>
      <c r="D174" s="41">
        <f>SUM(D175:D176)</f>
        <v>0</v>
      </c>
      <c r="E174" s="199">
        <v>0</v>
      </c>
    </row>
    <row r="175" spans="1:5" x14ac:dyDescent="0.3">
      <c r="A175" s="67">
        <v>3236</v>
      </c>
      <c r="B175" s="68" t="s">
        <v>146</v>
      </c>
      <c r="C175" s="43">
        <v>0</v>
      </c>
      <c r="D175" s="43">
        <v>0</v>
      </c>
      <c r="E175" s="199">
        <v>0</v>
      </c>
    </row>
    <row r="176" spans="1:5" x14ac:dyDescent="0.3">
      <c r="A176" s="67">
        <v>3237</v>
      </c>
      <c r="B176" s="68" t="s">
        <v>147</v>
      </c>
      <c r="C176" s="44">
        <v>0</v>
      </c>
      <c r="D176" s="44">
        <v>0</v>
      </c>
      <c r="E176" s="199">
        <v>0</v>
      </c>
    </row>
    <row r="177" spans="1:5" x14ac:dyDescent="0.3">
      <c r="A177" s="142" t="s">
        <v>189</v>
      </c>
      <c r="B177" s="142" t="s">
        <v>111</v>
      </c>
      <c r="C177" s="139">
        <f>C178+C186+C192</f>
        <v>15947.51</v>
      </c>
      <c r="D177" s="139">
        <f>D178+D186+D192</f>
        <v>44698.559999999998</v>
      </c>
      <c r="E177" s="114">
        <f t="shared" si="18"/>
        <v>280.28551165667864</v>
      </c>
    </row>
    <row r="178" spans="1:5" x14ac:dyDescent="0.3">
      <c r="A178" s="149" t="s">
        <v>190</v>
      </c>
      <c r="B178" s="148" t="s">
        <v>191</v>
      </c>
      <c r="C178" s="145">
        <f t="shared" ref="C178:D181" si="19">C179</f>
        <v>2577.5100000000002</v>
      </c>
      <c r="D178" s="145">
        <f t="shared" si="19"/>
        <v>8318.5600000000013</v>
      </c>
      <c r="E178" s="146">
        <f t="shared" si="18"/>
        <v>322.73628424332014</v>
      </c>
    </row>
    <row r="179" spans="1:5" x14ac:dyDescent="0.3">
      <c r="A179" s="162" t="s">
        <v>115</v>
      </c>
      <c r="B179" s="165" t="s">
        <v>116</v>
      </c>
      <c r="C179" s="161">
        <f t="shared" si="19"/>
        <v>2577.5100000000002</v>
      </c>
      <c r="D179" s="161">
        <f t="shared" si="19"/>
        <v>8318.5600000000013</v>
      </c>
      <c r="E179" s="115">
        <f t="shared" si="18"/>
        <v>322.73628424332014</v>
      </c>
    </row>
    <row r="180" spans="1:5" ht="27" x14ac:dyDescent="0.3">
      <c r="A180" s="186">
        <v>4</v>
      </c>
      <c r="B180" s="187" t="s">
        <v>48</v>
      </c>
      <c r="C180" s="184">
        <f t="shared" si="19"/>
        <v>2577.5100000000002</v>
      </c>
      <c r="D180" s="184">
        <f t="shared" si="19"/>
        <v>8318.5600000000013</v>
      </c>
      <c r="E180" s="185">
        <f t="shared" si="18"/>
        <v>322.73628424332014</v>
      </c>
    </row>
    <row r="181" spans="1:5" ht="27" x14ac:dyDescent="0.3">
      <c r="A181" s="195">
        <v>42</v>
      </c>
      <c r="B181" s="196" t="s">
        <v>122</v>
      </c>
      <c r="C181" s="193">
        <f t="shared" si="19"/>
        <v>2577.5100000000002</v>
      </c>
      <c r="D181" s="193">
        <f t="shared" si="19"/>
        <v>8318.5600000000013</v>
      </c>
      <c r="E181" s="194">
        <f t="shared" si="18"/>
        <v>322.73628424332014</v>
      </c>
    </row>
    <row r="182" spans="1:5" x14ac:dyDescent="0.3">
      <c r="A182" s="77">
        <v>422</v>
      </c>
      <c r="B182" s="78" t="s">
        <v>192</v>
      </c>
      <c r="C182" s="41">
        <f>SUM(C183:C185)</f>
        <v>2577.5100000000002</v>
      </c>
      <c r="D182" s="41">
        <f>SUM(D183:D185)</f>
        <v>8318.5600000000013</v>
      </c>
      <c r="E182" s="199">
        <f t="shared" si="18"/>
        <v>322.73628424332014</v>
      </c>
    </row>
    <row r="183" spans="1:5" x14ac:dyDescent="0.3">
      <c r="A183" s="118">
        <v>4221</v>
      </c>
      <c r="B183" s="68" t="s">
        <v>193</v>
      </c>
      <c r="C183" s="44">
        <v>0</v>
      </c>
      <c r="D183" s="117">
        <v>5741.05</v>
      </c>
      <c r="E183" s="199">
        <v>0</v>
      </c>
    </row>
    <row r="184" spans="1:5" x14ac:dyDescent="0.3">
      <c r="A184" s="67">
        <v>4223</v>
      </c>
      <c r="B184" s="98" t="s">
        <v>194</v>
      </c>
      <c r="C184" s="43">
        <v>2577.5100000000002</v>
      </c>
      <c r="D184" s="43">
        <v>2577.5100000000002</v>
      </c>
      <c r="E184" s="199">
        <f t="shared" si="18"/>
        <v>100</v>
      </c>
    </row>
    <row r="185" spans="1:5" ht="27" x14ac:dyDescent="0.3">
      <c r="A185" s="118">
        <v>4227</v>
      </c>
      <c r="B185" s="98" t="s">
        <v>195</v>
      </c>
      <c r="C185" s="43">
        <v>0</v>
      </c>
      <c r="D185" s="119">
        <v>0</v>
      </c>
      <c r="E185" s="199">
        <v>0</v>
      </c>
    </row>
    <row r="186" spans="1:5" x14ac:dyDescent="0.3">
      <c r="A186" s="149" t="s">
        <v>167</v>
      </c>
      <c r="B186" s="148" t="s">
        <v>196</v>
      </c>
      <c r="C186" s="145">
        <f t="shared" ref="C186:D190" si="20">C187</f>
        <v>11370</v>
      </c>
      <c r="D186" s="145">
        <f t="shared" si="20"/>
        <v>34380</v>
      </c>
      <c r="E186" s="146">
        <f t="shared" si="18"/>
        <v>302.37467018469653</v>
      </c>
    </row>
    <row r="187" spans="1:5" x14ac:dyDescent="0.3">
      <c r="A187" s="162" t="s">
        <v>115</v>
      </c>
      <c r="B187" s="165" t="s">
        <v>116</v>
      </c>
      <c r="C187" s="161">
        <f t="shared" si="20"/>
        <v>11370</v>
      </c>
      <c r="D187" s="161">
        <f t="shared" si="20"/>
        <v>34380</v>
      </c>
      <c r="E187" s="115">
        <f t="shared" si="18"/>
        <v>302.37467018469653</v>
      </c>
    </row>
    <row r="188" spans="1:5" ht="27" x14ac:dyDescent="0.3">
      <c r="A188" s="186">
        <v>4</v>
      </c>
      <c r="B188" s="187" t="s">
        <v>48</v>
      </c>
      <c r="C188" s="184">
        <f t="shared" si="20"/>
        <v>11370</v>
      </c>
      <c r="D188" s="184">
        <f t="shared" si="20"/>
        <v>34380</v>
      </c>
      <c r="E188" s="185">
        <f t="shared" si="18"/>
        <v>302.37467018469653</v>
      </c>
    </row>
    <row r="189" spans="1:5" ht="27" x14ac:dyDescent="0.3">
      <c r="A189" s="195">
        <v>45</v>
      </c>
      <c r="B189" s="196" t="s">
        <v>51</v>
      </c>
      <c r="C189" s="193">
        <f t="shared" si="20"/>
        <v>11370</v>
      </c>
      <c r="D189" s="193">
        <f t="shared" si="20"/>
        <v>34380</v>
      </c>
      <c r="E189" s="194">
        <f t="shared" si="18"/>
        <v>302.37467018469653</v>
      </c>
    </row>
    <row r="190" spans="1:5" ht="27" x14ac:dyDescent="0.3">
      <c r="A190" s="77">
        <v>451</v>
      </c>
      <c r="B190" s="78" t="s">
        <v>117</v>
      </c>
      <c r="C190" s="41">
        <f t="shared" si="20"/>
        <v>11370</v>
      </c>
      <c r="D190" s="41">
        <f t="shared" si="20"/>
        <v>34380</v>
      </c>
      <c r="E190" s="199">
        <f t="shared" si="18"/>
        <v>302.37467018469653</v>
      </c>
    </row>
    <row r="191" spans="1:5" ht="27" x14ac:dyDescent="0.3">
      <c r="A191" s="67">
        <v>4511</v>
      </c>
      <c r="B191" s="68" t="s">
        <v>117</v>
      </c>
      <c r="C191" s="44">
        <v>11370</v>
      </c>
      <c r="D191" s="44">
        <v>34380</v>
      </c>
      <c r="E191" s="199">
        <f t="shared" si="18"/>
        <v>302.37467018469653</v>
      </c>
    </row>
    <row r="192" spans="1:5" x14ac:dyDescent="0.3">
      <c r="A192" s="149" t="s">
        <v>197</v>
      </c>
      <c r="B192" s="148" t="s">
        <v>198</v>
      </c>
      <c r="C192" s="145">
        <f t="shared" ref="C192:D196" si="21">C193</f>
        <v>2000</v>
      </c>
      <c r="D192" s="145">
        <f t="shared" si="21"/>
        <v>2000</v>
      </c>
      <c r="E192" s="146">
        <f t="shared" si="18"/>
        <v>100</v>
      </c>
    </row>
    <row r="193" spans="1:5" x14ac:dyDescent="0.3">
      <c r="A193" s="162" t="s">
        <v>115</v>
      </c>
      <c r="B193" s="165" t="s">
        <v>116</v>
      </c>
      <c r="C193" s="161">
        <f t="shared" si="21"/>
        <v>2000</v>
      </c>
      <c r="D193" s="161">
        <f t="shared" si="21"/>
        <v>2000</v>
      </c>
      <c r="E193" s="115">
        <f t="shared" si="18"/>
        <v>100</v>
      </c>
    </row>
    <row r="194" spans="1:5" ht="27" x14ac:dyDescent="0.3">
      <c r="A194" s="186">
        <v>4</v>
      </c>
      <c r="B194" s="187" t="s">
        <v>48</v>
      </c>
      <c r="C194" s="184">
        <f t="shared" si="21"/>
        <v>2000</v>
      </c>
      <c r="D194" s="184">
        <f t="shared" si="21"/>
        <v>2000</v>
      </c>
      <c r="E194" s="185">
        <f t="shared" si="18"/>
        <v>100</v>
      </c>
    </row>
    <row r="195" spans="1:5" ht="27" x14ac:dyDescent="0.3">
      <c r="A195" s="195">
        <v>42</v>
      </c>
      <c r="B195" s="196" t="s">
        <v>122</v>
      </c>
      <c r="C195" s="193">
        <f t="shared" si="21"/>
        <v>2000</v>
      </c>
      <c r="D195" s="193">
        <f t="shared" si="21"/>
        <v>2000</v>
      </c>
      <c r="E195" s="194">
        <f t="shared" si="18"/>
        <v>100</v>
      </c>
    </row>
    <row r="196" spans="1:5" ht="27" x14ac:dyDescent="0.3">
      <c r="A196" s="77">
        <v>424</v>
      </c>
      <c r="B196" s="78" t="s">
        <v>199</v>
      </c>
      <c r="C196" s="41">
        <f t="shared" si="21"/>
        <v>2000</v>
      </c>
      <c r="D196" s="41">
        <f t="shared" si="21"/>
        <v>2000</v>
      </c>
      <c r="E196" s="199">
        <f t="shared" si="18"/>
        <v>100</v>
      </c>
    </row>
    <row r="197" spans="1:5" x14ac:dyDescent="0.3">
      <c r="A197" s="67">
        <v>4241</v>
      </c>
      <c r="B197" s="68" t="s">
        <v>200</v>
      </c>
      <c r="C197" s="43">
        <v>2000</v>
      </c>
      <c r="D197" s="43">
        <v>2000</v>
      </c>
      <c r="E197" s="199">
        <f t="shared" si="18"/>
        <v>100</v>
      </c>
    </row>
    <row r="198" spans="1:5" ht="27" x14ac:dyDescent="0.3">
      <c r="A198" s="142" t="s">
        <v>201</v>
      </c>
      <c r="B198" s="142" t="s">
        <v>202</v>
      </c>
      <c r="C198" s="139">
        <f t="shared" ref="C198:D203" si="22">C199</f>
        <v>4921.88</v>
      </c>
      <c r="D198" s="139">
        <f t="shared" si="22"/>
        <v>8709.3799999999992</v>
      </c>
      <c r="E198" s="114">
        <f t="shared" si="18"/>
        <v>176.95230277861302</v>
      </c>
    </row>
    <row r="199" spans="1:5" ht="27" x14ac:dyDescent="0.3">
      <c r="A199" s="156" t="s">
        <v>131</v>
      </c>
      <c r="B199" s="156" t="s">
        <v>202</v>
      </c>
      <c r="C199" s="145">
        <f t="shared" si="22"/>
        <v>4921.88</v>
      </c>
      <c r="D199" s="145">
        <f t="shared" si="22"/>
        <v>8709.3799999999992</v>
      </c>
      <c r="E199" s="146">
        <f t="shared" si="18"/>
        <v>176.95230277861302</v>
      </c>
    </row>
    <row r="200" spans="1:5" x14ac:dyDescent="0.3">
      <c r="A200" s="162" t="s">
        <v>115</v>
      </c>
      <c r="B200" s="165" t="s">
        <v>116</v>
      </c>
      <c r="C200" s="161">
        <f t="shared" si="22"/>
        <v>4921.88</v>
      </c>
      <c r="D200" s="161">
        <f t="shared" si="22"/>
        <v>8709.3799999999992</v>
      </c>
      <c r="E200" s="115">
        <f t="shared" si="18"/>
        <v>176.95230277861302</v>
      </c>
    </row>
    <row r="201" spans="1:5" x14ac:dyDescent="0.3">
      <c r="A201" s="190">
        <v>3</v>
      </c>
      <c r="B201" s="183" t="s">
        <v>105</v>
      </c>
      <c r="C201" s="184">
        <f t="shared" si="22"/>
        <v>4921.88</v>
      </c>
      <c r="D201" s="184">
        <f t="shared" si="22"/>
        <v>8709.3799999999992</v>
      </c>
      <c r="E201" s="185">
        <f t="shared" si="18"/>
        <v>176.95230277861302</v>
      </c>
    </row>
    <row r="202" spans="1:5" x14ac:dyDescent="0.3">
      <c r="A202" s="191">
        <v>32</v>
      </c>
      <c r="B202" s="192" t="s">
        <v>44</v>
      </c>
      <c r="C202" s="193">
        <f t="shared" si="22"/>
        <v>4921.88</v>
      </c>
      <c r="D202" s="193">
        <f t="shared" si="22"/>
        <v>8709.3799999999992</v>
      </c>
      <c r="E202" s="194">
        <f t="shared" si="18"/>
        <v>176.95230277861302</v>
      </c>
    </row>
    <row r="203" spans="1:5" x14ac:dyDescent="0.3">
      <c r="A203" s="65">
        <v>323</v>
      </c>
      <c r="B203" s="66" t="s">
        <v>141</v>
      </c>
      <c r="C203" s="41">
        <f t="shared" si="22"/>
        <v>4921.88</v>
      </c>
      <c r="D203" s="41">
        <f t="shared" si="22"/>
        <v>8709.3799999999992</v>
      </c>
      <c r="E203" s="199">
        <f t="shared" si="18"/>
        <v>176.95230277861302</v>
      </c>
    </row>
    <row r="204" spans="1:5" x14ac:dyDescent="0.3">
      <c r="A204" s="67">
        <v>3232</v>
      </c>
      <c r="B204" s="68" t="s">
        <v>161</v>
      </c>
      <c r="C204" s="44">
        <v>4921.88</v>
      </c>
      <c r="D204" s="47">
        <v>8709.3799999999992</v>
      </c>
      <c r="E204" s="199">
        <f t="shared" si="18"/>
        <v>176.95230277861302</v>
      </c>
    </row>
    <row r="205" spans="1:5" ht="27" x14ac:dyDescent="0.3">
      <c r="A205" s="129" t="s">
        <v>203</v>
      </c>
      <c r="B205" s="130" t="s">
        <v>204</v>
      </c>
      <c r="C205" s="128">
        <f t="shared" ref="C205:D206" si="23">C206</f>
        <v>3258535</v>
      </c>
      <c r="D205" s="128">
        <f t="shared" si="23"/>
        <v>3496711.5300000003</v>
      </c>
      <c r="E205" s="112">
        <f t="shared" si="18"/>
        <v>107.30931323432156</v>
      </c>
    </row>
    <row r="206" spans="1:5" ht="27" x14ac:dyDescent="0.3">
      <c r="A206" s="135" t="s">
        <v>205</v>
      </c>
      <c r="B206" s="135" t="s">
        <v>206</v>
      </c>
      <c r="C206" s="134">
        <f t="shared" si="23"/>
        <v>3258535</v>
      </c>
      <c r="D206" s="134">
        <f t="shared" si="23"/>
        <v>3496711.5300000003</v>
      </c>
      <c r="E206" s="113">
        <f t="shared" si="18"/>
        <v>107.30931323432156</v>
      </c>
    </row>
    <row r="207" spans="1:5" ht="27" x14ac:dyDescent="0.3">
      <c r="A207" s="142" t="s">
        <v>207</v>
      </c>
      <c r="B207" s="142" t="s">
        <v>206</v>
      </c>
      <c r="C207" s="139">
        <f>C208+C283+C305+C313+C324+C383+C414+C420+C432+C472+C483+C489+C517+C538</f>
        <v>3258535</v>
      </c>
      <c r="D207" s="139">
        <f>D208+D283+D305+D313+D324+D383+D414+D420+D432+D472+D483+D489+D517+D538</f>
        <v>3496711.5300000003</v>
      </c>
      <c r="E207" s="114">
        <f t="shared" si="18"/>
        <v>107.30931323432156</v>
      </c>
    </row>
    <row r="208" spans="1:5" x14ac:dyDescent="0.3">
      <c r="A208" s="149" t="s">
        <v>131</v>
      </c>
      <c r="B208" s="151" t="s">
        <v>42</v>
      </c>
      <c r="C208" s="145">
        <f>C209+C239+C257+C262+C278</f>
        <v>91650</v>
      </c>
      <c r="D208" s="145">
        <f>D209+D239+D257+D262+D278</f>
        <v>93209.96</v>
      </c>
      <c r="E208" s="146">
        <f t="shared" si="18"/>
        <v>101.70208401527552</v>
      </c>
    </row>
    <row r="209" spans="1:5" x14ac:dyDescent="0.3">
      <c r="A209" s="162" t="s">
        <v>208</v>
      </c>
      <c r="B209" s="169" t="s">
        <v>209</v>
      </c>
      <c r="C209" s="161">
        <f>C210</f>
        <v>3000</v>
      </c>
      <c r="D209" s="161">
        <f>D210</f>
        <v>3555.04</v>
      </c>
      <c r="E209" s="115">
        <f t="shared" si="18"/>
        <v>118.50133333333332</v>
      </c>
    </row>
    <row r="210" spans="1:5" x14ac:dyDescent="0.3">
      <c r="A210" s="186">
        <v>3</v>
      </c>
      <c r="B210" s="189" t="s">
        <v>105</v>
      </c>
      <c r="C210" s="184">
        <f>C211+C233+C236</f>
        <v>3000</v>
      </c>
      <c r="D210" s="184">
        <f>D211+D233+D236</f>
        <v>3555.04</v>
      </c>
      <c r="E210" s="185">
        <f t="shared" si="18"/>
        <v>118.50133333333332</v>
      </c>
    </row>
    <row r="211" spans="1:5" x14ac:dyDescent="0.3">
      <c r="A211" s="195">
        <v>32</v>
      </c>
      <c r="B211" s="196" t="s">
        <v>44</v>
      </c>
      <c r="C211" s="193">
        <f>C212+C216+C221+C229</f>
        <v>2999</v>
      </c>
      <c r="D211" s="193">
        <f>D212+D216+D221+D229</f>
        <v>2105.21</v>
      </c>
      <c r="E211" s="194">
        <f t="shared" si="18"/>
        <v>70.197065688562859</v>
      </c>
    </row>
    <row r="212" spans="1:5" x14ac:dyDescent="0.3">
      <c r="A212" s="77">
        <v>321</v>
      </c>
      <c r="B212" s="78" t="s">
        <v>134</v>
      </c>
      <c r="C212" s="41">
        <f>SUM(C213:C215)</f>
        <v>250</v>
      </c>
      <c r="D212" s="41">
        <f>SUM(D213:D215)</f>
        <v>15</v>
      </c>
      <c r="E212" s="199">
        <f t="shared" si="18"/>
        <v>6</v>
      </c>
    </row>
    <row r="213" spans="1:5" x14ac:dyDescent="0.3">
      <c r="A213" s="67">
        <v>3211</v>
      </c>
      <c r="B213" s="68" t="s">
        <v>135</v>
      </c>
      <c r="C213" s="44">
        <v>200</v>
      </c>
      <c r="D213" s="44">
        <v>0</v>
      </c>
      <c r="E213" s="199">
        <f t="shared" si="18"/>
        <v>0</v>
      </c>
    </row>
    <row r="214" spans="1:5" x14ac:dyDescent="0.3">
      <c r="A214" s="67">
        <v>3213</v>
      </c>
      <c r="B214" s="68" t="s">
        <v>136</v>
      </c>
      <c r="C214" s="44">
        <v>0</v>
      </c>
      <c r="D214" s="44">
        <v>15</v>
      </c>
      <c r="E214" s="199">
        <v>0</v>
      </c>
    </row>
    <row r="215" spans="1:5" x14ac:dyDescent="0.3">
      <c r="A215" s="67">
        <v>3214</v>
      </c>
      <c r="B215" s="68" t="s">
        <v>137</v>
      </c>
      <c r="C215" s="44">
        <v>50</v>
      </c>
      <c r="D215" s="44">
        <v>0</v>
      </c>
      <c r="E215" s="199">
        <f t="shared" si="18"/>
        <v>0</v>
      </c>
    </row>
    <row r="216" spans="1:5" x14ac:dyDescent="0.3">
      <c r="A216" s="77">
        <v>322</v>
      </c>
      <c r="B216" s="78" t="s">
        <v>106</v>
      </c>
      <c r="C216" s="41">
        <f>SUM(C217:C220)</f>
        <v>2150</v>
      </c>
      <c r="D216" s="41">
        <f>SUM(D217:D220)</f>
        <v>1084.02</v>
      </c>
      <c r="E216" s="199">
        <f t="shared" si="18"/>
        <v>50.419534883720928</v>
      </c>
    </row>
    <row r="217" spans="1:5" x14ac:dyDescent="0.3">
      <c r="A217" s="67">
        <v>3221</v>
      </c>
      <c r="B217" s="68" t="s">
        <v>138</v>
      </c>
      <c r="C217" s="44">
        <v>100</v>
      </c>
      <c r="D217" s="44">
        <v>455.27</v>
      </c>
      <c r="E217" s="199">
        <f t="shared" si="18"/>
        <v>455.27</v>
      </c>
    </row>
    <row r="218" spans="1:5" x14ac:dyDescent="0.3">
      <c r="A218" s="67">
        <v>3223</v>
      </c>
      <c r="B218" s="68" t="s">
        <v>130</v>
      </c>
      <c r="C218" s="44">
        <v>1500</v>
      </c>
      <c r="D218" s="44">
        <v>33.6</v>
      </c>
      <c r="E218" s="199">
        <f t="shared" si="18"/>
        <v>2.2399999999999998</v>
      </c>
    </row>
    <row r="219" spans="1:5" ht="27" x14ac:dyDescent="0.3">
      <c r="A219" s="67">
        <v>3224</v>
      </c>
      <c r="B219" s="68" t="s">
        <v>160</v>
      </c>
      <c r="C219" s="44">
        <v>50</v>
      </c>
      <c r="D219" s="44">
        <v>544.21</v>
      </c>
      <c r="E219" s="199">
        <f t="shared" si="18"/>
        <v>1088.42</v>
      </c>
    </row>
    <row r="220" spans="1:5" x14ac:dyDescent="0.3">
      <c r="A220" s="67">
        <v>3225</v>
      </c>
      <c r="B220" s="68" t="s">
        <v>139</v>
      </c>
      <c r="C220" s="44">
        <v>500</v>
      </c>
      <c r="D220" s="44">
        <v>50.94</v>
      </c>
      <c r="E220" s="199">
        <f t="shared" si="18"/>
        <v>10.188000000000001</v>
      </c>
    </row>
    <row r="221" spans="1:5" x14ac:dyDescent="0.3">
      <c r="A221" s="77">
        <v>323</v>
      </c>
      <c r="B221" s="78" t="s">
        <v>141</v>
      </c>
      <c r="C221" s="41">
        <f>SUM(C222:C228)</f>
        <v>149</v>
      </c>
      <c r="D221" s="41">
        <f>SUM(D222:D228)</f>
        <v>182.17</v>
      </c>
      <c r="E221" s="199">
        <f t="shared" si="18"/>
        <v>122.26174496644295</v>
      </c>
    </row>
    <row r="222" spans="1:5" x14ac:dyDescent="0.3">
      <c r="A222" s="67">
        <v>3231</v>
      </c>
      <c r="B222" s="68" t="s">
        <v>142</v>
      </c>
      <c r="C222" s="44">
        <v>104</v>
      </c>
      <c r="D222" s="44">
        <v>0</v>
      </c>
      <c r="E222" s="199">
        <f t="shared" si="18"/>
        <v>0</v>
      </c>
    </row>
    <row r="223" spans="1:5" x14ac:dyDescent="0.3">
      <c r="A223" s="67">
        <v>3232</v>
      </c>
      <c r="B223" s="68" t="s">
        <v>161</v>
      </c>
      <c r="C223" s="44">
        <v>10</v>
      </c>
      <c r="D223" s="44">
        <v>3</v>
      </c>
      <c r="E223" s="199">
        <f t="shared" si="18"/>
        <v>30</v>
      </c>
    </row>
    <row r="224" spans="1:5" x14ac:dyDescent="0.3">
      <c r="A224" s="67">
        <v>3235</v>
      </c>
      <c r="B224" s="68" t="s">
        <v>145</v>
      </c>
      <c r="C224" s="44">
        <v>0</v>
      </c>
      <c r="D224" s="44">
        <v>0</v>
      </c>
      <c r="E224" s="199">
        <v>0</v>
      </c>
    </row>
    <row r="225" spans="1:5" x14ac:dyDescent="0.3">
      <c r="A225" s="67">
        <v>3236</v>
      </c>
      <c r="B225" s="68" t="s">
        <v>146</v>
      </c>
      <c r="C225" s="44"/>
      <c r="D225" s="44"/>
      <c r="E225" s="199">
        <v>0</v>
      </c>
    </row>
    <row r="226" spans="1:5" x14ac:dyDescent="0.3">
      <c r="A226" s="67">
        <v>3237</v>
      </c>
      <c r="B226" s="68" t="s">
        <v>147</v>
      </c>
      <c r="C226" s="44">
        <v>0</v>
      </c>
      <c r="D226" s="44">
        <v>0</v>
      </c>
      <c r="E226" s="199">
        <v>0</v>
      </c>
    </row>
    <row r="227" spans="1:5" x14ac:dyDescent="0.3">
      <c r="A227" s="67">
        <v>3238</v>
      </c>
      <c r="B227" s="68" t="s">
        <v>148</v>
      </c>
      <c r="C227" s="44"/>
      <c r="D227" s="44"/>
      <c r="E227" s="199">
        <v>0</v>
      </c>
    </row>
    <row r="228" spans="1:5" x14ac:dyDescent="0.3">
      <c r="A228" s="67">
        <v>3239</v>
      </c>
      <c r="B228" s="68" t="s">
        <v>149</v>
      </c>
      <c r="C228" s="44">
        <v>35</v>
      </c>
      <c r="D228" s="44">
        <v>179.17</v>
      </c>
      <c r="E228" s="199">
        <f t="shared" ref="E228:E292" si="24">D228/C228*100</f>
        <v>511.91428571428571</v>
      </c>
    </row>
    <row r="229" spans="1:5" ht="27" x14ac:dyDescent="0.3">
      <c r="A229" s="77">
        <v>329</v>
      </c>
      <c r="B229" s="78" t="s">
        <v>150</v>
      </c>
      <c r="C229" s="41">
        <f>SUM(C230:C232)</f>
        <v>450</v>
      </c>
      <c r="D229" s="41">
        <f>SUM(D230:D232)</f>
        <v>824.02</v>
      </c>
      <c r="E229" s="199">
        <f t="shared" si="24"/>
        <v>183.11555555555555</v>
      </c>
    </row>
    <row r="230" spans="1:5" x14ac:dyDescent="0.3">
      <c r="A230" s="67">
        <v>3293</v>
      </c>
      <c r="B230" s="68" t="s">
        <v>152</v>
      </c>
      <c r="C230" s="44">
        <v>100</v>
      </c>
      <c r="D230" s="44">
        <v>0</v>
      </c>
      <c r="E230" s="199">
        <f t="shared" si="24"/>
        <v>0</v>
      </c>
    </row>
    <row r="231" spans="1:5" x14ac:dyDescent="0.3">
      <c r="A231" s="67">
        <v>3295</v>
      </c>
      <c r="B231" s="68" t="s">
        <v>210</v>
      </c>
      <c r="C231" s="44">
        <v>0</v>
      </c>
      <c r="D231" s="44">
        <v>0</v>
      </c>
      <c r="E231" s="199">
        <v>0</v>
      </c>
    </row>
    <row r="232" spans="1:5" ht="27" x14ac:dyDescent="0.3">
      <c r="A232" s="67">
        <v>3299</v>
      </c>
      <c r="B232" s="68" t="s">
        <v>150</v>
      </c>
      <c r="C232" s="44">
        <v>350</v>
      </c>
      <c r="D232" s="44">
        <v>824.02</v>
      </c>
      <c r="E232" s="199">
        <f t="shared" si="24"/>
        <v>235.43428571428569</v>
      </c>
    </row>
    <row r="233" spans="1:5" x14ac:dyDescent="0.3">
      <c r="A233" s="195">
        <v>34</v>
      </c>
      <c r="B233" s="196" t="s">
        <v>155</v>
      </c>
      <c r="C233" s="193">
        <f t="shared" ref="C233:D234" si="25">C234</f>
        <v>1</v>
      </c>
      <c r="D233" s="193">
        <f t="shared" si="25"/>
        <v>123.03</v>
      </c>
      <c r="E233" s="194">
        <f t="shared" si="24"/>
        <v>12303</v>
      </c>
    </row>
    <row r="234" spans="1:5" x14ac:dyDescent="0.3">
      <c r="A234" s="77">
        <v>343</v>
      </c>
      <c r="B234" s="78" t="s">
        <v>156</v>
      </c>
      <c r="C234" s="41">
        <f t="shared" si="25"/>
        <v>1</v>
      </c>
      <c r="D234" s="41">
        <f t="shared" si="25"/>
        <v>123.03</v>
      </c>
      <c r="E234" s="199">
        <f t="shared" si="24"/>
        <v>12303</v>
      </c>
    </row>
    <row r="235" spans="1:5" x14ac:dyDescent="0.3">
      <c r="A235" s="67">
        <v>3433</v>
      </c>
      <c r="B235" s="68" t="s">
        <v>211</v>
      </c>
      <c r="C235" s="43">
        <v>1</v>
      </c>
      <c r="D235" s="43">
        <v>123.03</v>
      </c>
      <c r="E235" s="199">
        <f t="shared" si="24"/>
        <v>12303</v>
      </c>
    </row>
    <row r="236" spans="1:5" ht="27" x14ac:dyDescent="0.3">
      <c r="A236" s="120">
        <v>38</v>
      </c>
      <c r="B236" s="121" t="s">
        <v>275</v>
      </c>
      <c r="C236" s="122">
        <f>C237</f>
        <v>0</v>
      </c>
      <c r="D236" s="122">
        <f>D237</f>
        <v>1326.8</v>
      </c>
      <c r="E236" s="194">
        <v>0</v>
      </c>
    </row>
    <row r="237" spans="1:5" ht="27" x14ac:dyDescent="0.3">
      <c r="A237" s="77">
        <v>383</v>
      </c>
      <c r="B237" s="94" t="s">
        <v>276</v>
      </c>
      <c r="C237" s="41">
        <f>C238</f>
        <v>0</v>
      </c>
      <c r="D237" s="41">
        <f>D238</f>
        <v>1326.8</v>
      </c>
      <c r="E237" s="199">
        <v>0</v>
      </c>
    </row>
    <row r="238" spans="1:5" ht="27" x14ac:dyDescent="0.3">
      <c r="A238" s="67">
        <v>3834</v>
      </c>
      <c r="B238" s="96" t="s">
        <v>277</v>
      </c>
      <c r="C238" s="43">
        <v>0</v>
      </c>
      <c r="D238" s="43">
        <v>1326.8</v>
      </c>
      <c r="E238" s="199">
        <v>0</v>
      </c>
    </row>
    <row r="239" spans="1:5" x14ac:dyDescent="0.3">
      <c r="A239" s="170" t="s">
        <v>212</v>
      </c>
      <c r="B239" s="171" t="s">
        <v>213</v>
      </c>
      <c r="C239" s="161">
        <f t="shared" ref="C239:D240" si="26">C240</f>
        <v>28650</v>
      </c>
      <c r="D239" s="161">
        <f t="shared" si="26"/>
        <v>26776.120000000003</v>
      </c>
      <c r="E239" s="115">
        <f t="shared" si="24"/>
        <v>93.459406631762661</v>
      </c>
    </row>
    <row r="240" spans="1:5" x14ac:dyDescent="0.3">
      <c r="A240" s="186">
        <v>3</v>
      </c>
      <c r="B240" s="189" t="s">
        <v>105</v>
      </c>
      <c r="C240" s="184">
        <f t="shared" si="26"/>
        <v>28650</v>
      </c>
      <c r="D240" s="184">
        <f t="shared" si="26"/>
        <v>26776.120000000003</v>
      </c>
      <c r="E240" s="185">
        <f t="shared" si="24"/>
        <v>93.459406631762661</v>
      </c>
    </row>
    <row r="241" spans="1:5" x14ac:dyDescent="0.3">
      <c r="A241" s="195">
        <v>32</v>
      </c>
      <c r="B241" s="196" t="s">
        <v>44</v>
      </c>
      <c r="C241" s="193">
        <f>C242+C245+C250+C254</f>
        <v>28650</v>
      </c>
      <c r="D241" s="193">
        <f>D242+D245+D250+D254</f>
        <v>26776.120000000003</v>
      </c>
      <c r="E241" s="194">
        <f t="shared" si="24"/>
        <v>93.459406631762661</v>
      </c>
    </row>
    <row r="242" spans="1:5" x14ac:dyDescent="0.3">
      <c r="A242" s="77">
        <v>321</v>
      </c>
      <c r="B242" s="78" t="s">
        <v>134</v>
      </c>
      <c r="C242" s="41">
        <f>SUM(C243:C244)</f>
        <v>1100</v>
      </c>
      <c r="D242" s="41">
        <f>SUM(D243:D244)</f>
        <v>0</v>
      </c>
      <c r="E242" s="199">
        <f t="shared" si="24"/>
        <v>0</v>
      </c>
    </row>
    <row r="243" spans="1:5" x14ac:dyDescent="0.3">
      <c r="A243" s="67">
        <v>3211</v>
      </c>
      <c r="B243" s="68" t="s">
        <v>135</v>
      </c>
      <c r="C243" s="44">
        <v>1000</v>
      </c>
      <c r="D243" s="44">
        <v>0</v>
      </c>
      <c r="E243" s="199">
        <f t="shared" si="24"/>
        <v>0</v>
      </c>
    </row>
    <row r="244" spans="1:5" x14ac:dyDescent="0.3">
      <c r="A244" s="67">
        <v>3213</v>
      </c>
      <c r="B244" s="68" t="s">
        <v>136</v>
      </c>
      <c r="C244" s="44">
        <v>100</v>
      </c>
      <c r="D244" s="44">
        <v>0</v>
      </c>
      <c r="E244" s="199">
        <f t="shared" si="24"/>
        <v>0</v>
      </c>
    </row>
    <row r="245" spans="1:5" x14ac:dyDescent="0.3">
      <c r="A245" s="77">
        <v>322</v>
      </c>
      <c r="B245" s="78" t="s">
        <v>106</v>
      </c>
      <c r="C245" s="41">
        <f>SUM(C246:C249)</f>
        <v>1450</v>
      </c>
      <c r="D245" s="41">
        <f>SUM(D246:D249)</f>
        <v>367.8</v>
      </c>
      <c r="E245" s="199">
        <f t="shared" si="24"/>
        <v>25.365517241379308</v>
      </c>
    </row>
    <row r="246" spans="1:5" x14ac:dyDescent="0.3">
      <c r="A246" s="67">
        <v>3221</v>
      </c>
      <c r="B246" s="68" t="s">
        <v>138</v>
      </c>
      <c r="C246" s="44">
        <v>500</v>
      </c>
      <c r="D246" s="44">
        <v>367.8</v>
      </c>
      <c r="E246" s="199">
        <f t="shared" si="24"/>
        <v>73.56</v>
      </c>
    </row>
    <row r="247" spans="1:5" ht="27" x14ac:dyDescent="0.3">
      <c r="A247" s="67">
        <v>3224</v>
      </c>
      <c r="B247" s="68" t="s">
        <v>160</v>
      </c>
      <c r="C247" s="44">
        <v>150</v>
      </c>
      <c r="D247" s="44">
        <v>0</v>
      </c>
      <c r="E247" s="199">
        <f t="shared" si="24"/>
        <v>0</v>
      </c>
    </row>
    <row r="248" spans="1:5" x14ac:dyDescent="0.3">
      <c r="A248" s="67">
        <v>3225</v>
      </c>
      <c r="B248" s="68" t="s">
        <v>139</v>
      </c>
      <c r="C248" s="44">
        <v>600</v>
      </c>
      <c r="D248" s="44">
        <v>0</v>
      </c>
      <c r="E248" s="199">
        <f t="shared" si="24"/>
        <v>0</v>
      </c>
    </row>
    <row r="249" spans="1:5" ht="27" x14ac:dyDescent="0.3">
      <c r="A249" s="67">
        <v>3227</v>
      </c>
      <c r="B249" s="68" t="s">
        <v>140</v>
      </c>
      <c r="C249" s="44">
        <v>200</v>
      </c>
      <c r="D249" s="44">
        <v>0</v>
      </c>
      <c r="E249" s="199">
        <f t="shared" si="24"/>
        <v>0</v>
      </c>
    </row>
    <row r="250" spans="1:5" x14ac:dyDescent="0.3">
      <c r="A250" s="77">
        <v>323</v>
      </c>
      <c r="B250" s="78" t="s">
        <v>141</v>
      </c>
      <c r="C250" s="41">
        <f>SUM(C251:C253)</f>
        <v>2800</v>
      </c>
      <c r="D250" s="41">
        <f>SUM(D251:D253)</f>
        <v>967.92</v>
      </c>
      <c r="E250" s="199">
        <f t="shared" si="24"/>
        <v>34.568571428571424</v>
      </c>
    </row>
    <row r="251" spans="1:5" x14ac:dyDescent="0.3">
      <c r="A251" s="67">
        <v>3231</v>
      </c>
      <c r="B251" s="68" t="s">
        <v>142</v>
      </c>
      <c r="C251" s="44">
        <v>1000</v>
      </c>
      <c r="D251" s="44">
        <v>967.92</v>
      </c>
      <c r="E251" s="199">
        <f t="shared" si="24"/>
        <v>96.792000000000002</v>
      </c>
    </row>
    <row r="252" spans="1:5" x14ac:dyDescent="0.3">
      <c r="A252" s="67">
        <v>3232</v>
      </c>
      <c r="B252" s="68" t="s">
        <v>161</v>
      </c>
      <c r="C252" s="44">
        <v>600</v>
      </c>
      <c r="D252" s="44">
        <v>0</v>
      </c>
      <c r="E252" s="199">
        <f t="shared" si="24"/>
        <v>0</v>
      </c>
    </row>
    <row r="253" spans="1:5" x14ac:dyDescent="0.3">
      <c r="A253" s="67">
        <v>3239</v>
      </c>
      <c r="B253" s="68" t="s">
        <v>149</v>
      </c>
      <c r="C253" s="44">
        <v>1200</v>
      </c>
      <c r="D253" s="44">
        <v>0</v>
      </c>
      <c r="E253" s="199">
        <f t="shared" si="24"/>
        <v>0</v>
      </c>
    </row>
    <row r="254" spans="1:5" ht="27" x14ac:dyDescent="0.3">
      <c r="A254" s="77">
        <v>329</v>
      </c>
      <c r="B254" s="78" t="s">
        <v>150</v>
      </c>
      <c r="C254" s="41">
        <f>SUM(C255:C256)</f>
        <v>23300</v>
      </c>
      <c r="D254" s="41">
        <f>SUM(D255:D256)</f>
        <v>25440.400000000001</v>
      </c>
      <c r="E254" s="199">
        <f t="shared" si="24"/>
        <v>109.18626609442062</v>
      </c>
    </row>
    <row r="255" spans="1:5" x14ac:dyDescent="0.3">
      <c r="A255" s="101">
        <v>3292</v>
      </c>
      <c r="B255" s="68" t="s">
        <v>151</v>
      </c>
      <c r="C255" s="44">
        <v>2500</v>
      </c>
      <c r="D255" s="44">
        <v>2361</v>
      </c>
      <c r="E255" s="199">
        <f t="shared" si="24"/>
        <v>94.44</v>
      </c>
    </row>
    <row r="256" spans="1:5" ht="27" x14ac:dyDescent="0.3">
      <c r="A256" s="67">
        <v>3299</v>
      </c>
      <c r="B256" s="68" t="s">
        <v>150</v>
      </c>
      <c r="C256" s="44">
        <v>20800</v>
      </c>
      <c r="D256" s="44">
        <v>23079.4</v>
      </c>
      <c r="E256" s="199">
        <f t="shared" si="24"/>
        <v>110.95865384615384</v>
      </c>
    </row>
    <row r="257" spans="1:5" hidden="1" x14ac:dyDescent="0.3">
      <c r="A257" s="99" t="s">
        <v>214</v>
      </c>
      <c r="B257" s="100" t="s">
        <v>215</v>
      </c>
      <c r="C257" s="62">
        <f t="shared" ref="C257:D260" si="27">C258</f>
        <v>1000</v>
      </c>
      <c r="D257" s="62">
        <f t="shared" si="27"/>
        <v>0</v>
      </c>
      <c r="E257" s="116">
        <f t="shared" si="24"/>
        <v>0</v>
      </c>
    </row>
    <row r="258" spans="1:5" hidden="1" x14ac:dyDescent="0.3">
      <c r="A258" s="73">
        <v>3</v>
      </c>
      <c r="B258" s="97" t="s">
        <v>105</v>
      </c>
      <c r="C258" s="63">
        <f t="shared" si="27"/>
        <v>1000</v>
      </c>
      <c r="D258" s="63">
        <f t="shared" si="27"/>
        <v>0</v>
      </c>
      <c r="E258" s="116">
        <f t="shared" si="24"/>
        <v>0</v>
      </c>
    </row>
    <row r="259" spans="1:5" hidden="1" x14ac:dyDescent="0.3">
      <c r="A259" s="75">
        <v>32</v>
      </c>
      <c r="B259" s="76" t="s">
        <v>44</v>
      </c>
      <c r="C259" s="64">
        <f t="shared" si="27"/>
        <v>1000</v>
      </c>
      <c r="D259" s="64">
        <f t="shared" si="27"/>
        <v>0</v>
      </c>
      <c r="E259" s="116">
        <f t="shared" si="24"/>
        <v>0</v>
      </c>
    </row>
    <row r="260" spans="1:5" ht="27" hidden="1" x14ac:dyDescent="0.3">
      <c r="A260" s="77">
        <v>329</v>
      </c>
      <c r="B260" s="78" t="s">
        <v>150</v>
      </c>
      <c r="C260" s="41">
        <f t="shared" si="27"/>
        <v>1000</v>
      </c>
      <c r="D260" s="41">
        <f t="shared" si="27"/>
        <v>0</v>
      </c>
      <c r="E260" s="116">
        <f t="shared" si="24"/>
        <v>0</v>
      </c>
    </row>
    <row r="261" spans="1:5" ht="27" hidden="1" x14ac:dyDescent="0.3">
      <c r="A261" s="67">
        <v>3299</v>
      </c>
      <c r="B261" s="68" t="s">
        <v>150</v>
      </c>
      <c r="C261" s="43">
        <v>1000</v>
      </c>
      <c r="D261" s="43">
        <v>0</v>
      </c>
      <c r="E261" s="116">
        <f t="shared" si="24"/>
        <v>0</v>
      </c>
    </row>
    <row r="262" spans="1:5" x14ac:dyDescent="0.3">
      <c r="A262" s="170" t="s">
        <v>216</v>
      </c>
      <c r="B262" s="171" t="s">
        <v>217</v>
      </c>
      <c r="C262" s="161">
        <f t="shared" ref="C262:D263" si="28">C263</f>
        <v>59000</v>
      </c>
      <c r="D262" s="161">
        <f t="shared" si="28"/>
        <v>62878.8</v>
      </c>
      <c r="E262" s="115">
        <f t="shared" si="24"/>
        <v>106.57423728813559</v>
      </c>
    </row>
    <row r="263" spans="1:5" x14ac:dyDescent="0.3">
      <c r="A263" s="186">
        <v>3</v>
      </c>
      <c r="B263" s="189" t="s">
        <v>105</v>
      </c>
      <c r="C263" s="184">
        <f t="shared" si="28"/>
        <v>59000</v>
      </c>
      <c r="D263" s="184">
        <f t="shared" si="28"/>
        <v>62878.8</v>
      </c>
      <c r="E263" s="185">
        <f t="shared" si="24"/>
        <v>106.57423728813559</v>
      </c>
    </row>
    <row r="264" spans="1:5" x14ac:dyDescent="0.3">
      <c r="A264" s="195">
        <v>32</v>
      </c>
      <c r="B264" s="196" t="s">
        <v>44</v>
      </c>
      <c r="C264" s="193">
        <f>C265+C267+C270+C276</f>
        <v>59000</v>
      </c>
      <c r="D264" s="193">
        <f>D265+D267+D270+D276</f>
        <v>62878.8</v>
      </c>
      <c r="E264" s="194">
        <f t="shared" si="24"/>
        <v>106.57423728813559</v>
      </c>
    </row>
    <row r="265" spans="1:5" x14ac:dyDescent="0.3">
      <c r="A265" s="77">
        <v>321</v>
      </c>
      <c r="B265" s="78" t="s">
        <v>134</v>
      </c>
      <c r="C265" s="95">
        <f>C266</f>
        <v>0</v>
      </c>
      <c r="D265" s="95">
        <f>D266</f>
        <v>0</v>
      </c>
      <c r="E265" s="199">
        <v>0</v>
      </c>
    </row>
    <row r="266" spans="1:5" x14ac:dyDescent="0.3">
      <c r="A266" s="67">
        <v>3213</v>
      </c>
      <c r="B266" s="68" t="s">
        <v>136</v>
      </c>
      <c r="C266" s="80">
        <v>0</v>
      </c>
      <c r="D266" s="80">
        <v>0</v>
      </c>
      <c r="E266" s="199">
        <v>0</v>
      </c>
    </row>
    <row r="267" spans="1:5" x14ac:dyDescent="0.3">
      <c r="A267" s="77">
        <v>322</v>
      </c>
      <c r="B267" s="78" t="s">
        <v>106</v>
      </c>
      <c r="C267" s="41">
        <f>SUM(C268:C269)</f>
        <v>850</v>
      </c>
      <c r="D267" s="41">
        <f>SUM(D268:D269)</f>
        <v>1433.35</v>
      </c>
      <c r="E267" s="199">
        <f t="shared" si="24"/>
        <v>168.62941176470588</v>
      </c>
    </row>
    <row r="268" spans="1:5" x14ac:dyDescent="0.3">
      <c r="A268" s="67">
        <v>3221</v>
      </c>
      <c r="B268" s="68" t="s">
        <v>138</v>
      </c>
      <c r="C268" s="44">
        <v>150</v>
      </c>
      <c r="D268" s="44">
        <v>1433.35</v>
      </c>
      <c r="E268" s="199">
        <f t="shared" si="24"/>
        <v>955.56666666666649</v>
      </c>
    </row>
    <row r="269" spans="1:5" x14ac:dyDescent="0.3">
      <c r="A269" s="67">
        <v>3225</v>
      </c>
      <c r="B269" s="68" t="s">
        <v>139</v>
      </c>
      <c r="C269" s="44">
        <v>700</v>
      </c>
      <c r="D269" s="44">
        <v>0</v>
      </c>
      <c r="E269" s="199">
        <f t="shared" si="24"/>
        <v>0</v>
      </c>
    </row>
    <row r="270" spans="1:5" x14ac:dyDescent="0.3">
      <c r="A270" s="77">
        <v>323</v>
      </c>
      <c r="B270" s="78" t="s">
        <v>141</v>
      </c>
      <c r="C270" s="41">
        <f>SUM(C271:C275)</f>
        <v>33000</v>
      </c>
      <c r="D270" s="41">
        <f>SUM(D271:D275)</f>
        <v>37938.400000000001</v>
      </c>
      <c r="E270" s="199">
        <f t="shared" si="24"/>
        <v>114.96484848484849</v>
      </c>
    </row>
    <row r="271" spans="1:5" x14ac:dyDescent="0.3">
      <c r="A271" s="67">
        <v>3231</v>
      </c>
      <c r="B271" s="68" t="s">
        <v>142</v>
      </c>
      <c r="C271" s="44">
        <v>0</v>
      </c>
      <c r="D271" s="44">
        <v>0</v>
      </c>
      <c r="E271" s="199">
        <v>0</v>
      </c>
    </row>
    <row r="272" spans="1:5" x14ac:dyDescent="0.3">
      <c r="A272" s="67">
        <v>3232</v>
      </c>
      <c r="B272" s="68" t="s">
        <v>161</v>
      </c>
      <c r="C272" s="44">
        <v>0</v>
      </c>
      <c r="D272" s="44">
        <v>0</v>
      </c>
      <c r="E272" s="199">
        <v>0</v>
      </c>
    </row>
    <row r="273" spans="1:5" x14ac:dyDescent="0.3">
      <c r="A273" s="67">
        <v>3236</v>
      </c>
      <c r="B273" s="68" t="s">
        <v>146</v>
      </c>
      <c r="C273" s="44">
        <v>0</v>
      </c>
      <c r="D273" s="44">
        <v>0</v>
      </c>
      <c r="E273" s="199">
        <v>0</v>
      </c>
    </row>
    <row r="274" spans="1:5" x14ac:dyDescent="0.3">
      <c r="A274" s="67">
        <v>3237</v>
      </c>
      <c r="B274" s="68" t="s">
        <v>147</v>
      </c>
      <c r="C274" s="44">
        <v>0</v>
      </c>
      <c r="D274" s="44">
        <v>0</v>
      </c>
      <c r="E274" s="199">
        <v>0</v>
      </c>
    </row>
    <row r="275" spans="1:5" x14ac:dyDescent="0.3">
      <c r="A275" s="67">
        <v>3239</v>
      </c>
      <c r="B275" s="68" t="s">
        <v>149</v>
      </c>
      <c r="C275" s="44">
        <v>33000</v>
      </c>
      <c r="D275" s="44">
        <v>37938.400000000001</v>
      </c>
      <c r="E275" s="199">
        <f t="shared" si="24"/>
        <v>114.96484848484849</v>
      </c>
    </row>
    <row r="276" spans="1:5" ht="27" x14ac:dyDescent="0.3">
      <c r="A276" s="77">
        <v>329</v>
      </c>
      <c r="B276" s="78" t="s">
        <v>150</v>
      </c>
      <c r="C276" s="41">
        <f>C277</f>
        <v>25150</v>
      </c>
      <c r="D276" s="41">
        <f>D277</f>
        <v>23507.05</v>
      </c>
      <c r="E276" s="199">
        <f t="shared" si="24"/>
        <v>93.467395626242549</v>
      </c>
    </row>
    <row r="277" spans="1:5" ht="27" x14ac:dyDescent="0.3">
      <c r="A277" s="67">
        <v>3299</v>
      </c>
      <c r="B277" s="68" t="s">
        <v>150</v>
      </c>
      <c r="C277" s="44">
        <v>25150</v>
      </c>
      <c r="D277" s="44">
        <v>23507.05</v>
      </c>
      <c r="E277" s="199">
        <f t="shared" si="24"/>
        <v>93.467395626242549</v>
      </c>
    </row>
    <row r="278" spans="1:5" x14ac:dyDescent="0.3">
      <c r="A278" s="170" t="s">
        <v>218</v>
      </c>
      <c r="B278" s="171" t="s">
        <v>219</v>
      </c>
      <c r="C278" s="161">
        <f t="shared" ref="C278:D281" si="29">C279</f>
        <v>0</v>
      </c>
      <c r="D278" s="161">
        <f t="shared" si="29"/>
        <v>0</v>
      </c>
      <c r="E278" s="115">
        <v>0</v>
      </c>
    </row>
    <row r="279" spans="1:5" x14ac:dyDescent="0.3">
      <c r="A279" s="186">
        <v>3</v>
      </c>
      <c r="B279" s="189" t="s">
        <v>105</v>
      </c>
      <c r="C279" s="184">
        <f t="shared" si="29"/>
        <v>0</v>
      </c>
      <c r="D279" s="184">
        <f t="shared" si="29"/>
        <v>0</v>
      </c>
      <c r="E279" s="185">
        <v>0</v>
      </c>
    </row>
    <row r="280" spans="1:5" x14ac:dyDescent="0.3">
      <c r="A280" s="195">
        <v>32</v>
      </c>
      <c r="B280" s="196" t="s">
        <v>44</v>
      </c>
      <c r="C280" s="193">
        <f t="shared" si="29"/>
        <v>0</v>
      </c>
      <c r="D280" s="193">
        <f t="shared" si="29"/>
        <v>0</v>
      </c>
      <c r="E280" s="194">
        <v>0</v>
      </c>
    </row>
    <row r="281" spans="1:5" ht="27" x14ac:dyDescent="0.3">
      <c r="A281" s="77">
        <v>329</v>
      </c>
      <c r="B281" s="78" t="s">
        <v>150</v>
      </c>
      <c r="C281" s="41">
        <f t="shared" si="29"/>
        <v>0</v>
      </c>
      <c r="D281" s="41">
        <f t="shared" si="29"/>
        <v>0</v>
      </c>
      <c r="E281" s="199">
        <v>0</v>
      </c>
    </row>
    <row r="282" spans="1:5" ht="27" x14ac:dyDescent="0.3">
      <c r="A282" s="67">
        <v>3299</v>
      </c>
      <c r="B282" s="68" t="s">
        <v>150</v>
      </c>
      <c r="C282" s="44">
        <v>0</v>
      </c>
      <c r="D282" s="44">
        <v>0</v>
      </c>
      <c r="E282" s="199">
        <v>0</v>
      </c>
    </row>
    <row r="283" spans="1:5" ht="27" x14ac:dyDescent="0.3">
      <c r="A283" s="149" t="s">
        <v>158</v>
      </c>
      <c r="B283" s="148" t="s">
        <v>220</v>
      </c>
      <c r="C283" s="145">
        <f t="shared" ref="C283:D284" si="30">C284</f>
        <v>2713000</v>
      </c>
      <c r="D283" s="145">
        <f t="shared" si="30"/>
        <v>2955016.7899999996</v>
      </c>
      <c r="E283" s="146">
        <f t="shared" si="24"/>
        <v>108.92063361592332</v>
      </c>
    </row>
    <row r="284" spans="1:5" x14ac:dyDescent="0.3">
      <c r="A284" s="170" t="s">
        <v>216</v>
      </c>
      <c r="B284" s="171" t="s">
        <v>217</v>
      </c>
      <c r="C284" s="161">
        <f t="shared" si="30"/>
        <v>2713000</v>
      </c>
      <c r="D284" s="161">
        <f t="shared" si="30"/>
        <v>2955016.7899999996</v>
      </c>
      <c r="E284" s="115">
        <f t="shared" si="24"/>
        <v>108.92063361592332</v>
      </c>
    </row>
    <row r="285" spans="1:5" x14ac:dyDescent="0.3">
      <c r="A285" s="186">
        <v>3</v>
      </c>
      <c r="B285" s="187" t="s">
        <v>105</v>
      </c>
      <c r="C285" s="184">
        <f>C286+C296+C302</f>
        <v>2713000</v>
      </c>
      <c r="D285" s="184">
        <f>D286+D296+D302</f>
        <v>2955016.7899999996</v>
      </c>
      <c r="E285" s="185">
        <f t="shared" si="24"/>
        <v>108.92063361592332</v>
      </c>
    </row>
    <row r="286" spans="1:5" x14ac:dyDescent="0.3">
      <c r="A286" s="195">
        <v>31</v>
      </c>
      <c r="B286" s="196" t="s">
        <v>43</v>
      </c>
      <c r="C286" s="193">
        <f>C287+C291+C293</f>
        <v>2646900</v>
      </c>
      <c r="D286" s="193">
        <f>D287+D291+D293</f>
        <v>2897443.4699999997</v>
      </c>
      <c r="E286" s="194">
        <f t="shared" si="24"/>
        <v>109.46554346594128</v>
      </c>
    </row>
    <row r="287" spans="1:5" x14ac:dyDescent="0.3">
      <c r="A287" s="77">
        <v>311</v>
      </c>
      <c r="B287" s="78" t="s">
        <v>178</v>
      </c>
      <c r="C287" s="41">
        <f>SUM(C288:C290)</f>
        <v>2225200</v>
      </c>
      <c r="D287" s="41">
        <f>SUM(D288:D290)</f>
        <v>2402236.4</v>
      </c>
      <c r="E287" s="199">
        <f t="shared" si="24"/>
        <v>107.95597699083228</v>
      </c>
    </row>
    <row r="288" spans="1:5" x14ac:dyDescent="0.3">
      <c r="A288" s="67">
        <v>3111</v>
      </c>
      <c r="B288" s="68" t="s">
        <v>179</v>
      </c>
      <c r="C288" s="44">
        <v>2100000</v>
      </c>
      <c r="D288" s="44">
        <v>2228052.58</v>
      </c>
      <c r="E288" s="199">
        <f t="shared" si="24"/>
        <v>106.0977419047619</v>
      </c>
    </row>
    <row r="289" spans="1:5" x14ac:dyDescent="0.3">
      <c r="A289" s="67">
        <v>3113</v>
      </c>
      <c r="B289" s="68" t="s">
        <v>221</v>
      </c>
      <c r="C289" s="44">
        <v>56500</v>
      </c>
      <c r="D289" s="44">
        <v>74271.520000000004</v>
      </c>
      <c r="E289" s="199">
        <f t="shared" si="24"/>
        <v>131.45401769911504</v>
      </c>
    </row>
    <row r="290" spans="1:5" x14ac:dyDescent="0.3">
      <c r="A290" s="67">
        <v>3114</v>
      </c>
      <c r="B290" s="68" t="s">
        <v>222</v>
      </c>
      <c r="C290" s="44">
        <v>68700</v>
      </c>
      <c r="D290" s="44">
        <v>99912.3</v>
      </c>
      <c r="E290" s="199">
        <f t="shared" si="24"/>
        <v>145.43275109170307</v>
      </c>
    </row>
    <row r="291" spans="1:5" x14ac:dyDescent="0.3">
      <c r="A291" s="77">
        <v>312</v>
      </c>
      <c r="B291" s="78" t="s">
        <v>180</v>
      </c>
      <c r="C291" s="41">
        <f>C292</f>
        <v>74500</v>
      </c>
      <c r="D291" s="41">
        <f>D292</f>
        <v>101216</v>
      </c>
      <c r="E291" s="199">
        <f t="shared" si="24"/>
        <v>135.86040268456375</v>
      </c>
    </row>
    <row r="292" spans="1:5" x14ac:dyDescent="0.3">
      <c r="A292" s="67">
        <v>3121</v>
      </c>
      <c r="B292" s="68" t="s">
        <v>180</v>
      </c>
      <c r="C292" s="44">
        <v>74500</v>
      </c>
      <c r="D292" s="44">
        <v>101216</v>
      </c>
      <c r="E292" s="199">
        <f t="shared" si="24"/>
        <v>135.86040268456375</v>
      </c>
    </row>
    <row r="293" spans="1:5" x14ac:dyDescent="0.3">
      <c r="A293" s="77">
        <v>313</v>
      </c>
      <c r="B293" s="78" t="s">
        <v>181</v>
      </c>
      <c r="C293" s="41">
        <f>C294+C295</f>
        <v>347200</v>
      </c>
      <c r="D293" s="41">
        <f>D294+D295</f>
        <v>393991.07</v>
      </c>
      <c r="E293" s="199">
        <f t="shared" ref="E293:E358" si="31">D293/C293*100</f>
        <v>113.47669066820276</v>
      </c>
    </row>
    <row r="294" spans="1:5" ht="27" x14ac:dyDescent="0.3">
      <c r="A294" s="67">
        <v>3132</v>
      </c>
      <c r="B294" s="68" t="s">
        <v>182</v>
      </c>
      <c r="C294" s="44">
        <v>347000</v>
      </c>
      <c r="D294" s="44">
        <v>393982.17</v>
      </c>
      <c r="E294" s="199">
        <f t="shared" si="31"/>
        <v>113.53953025936599</v>
      </c>
    </row>
    <row r="295" spans="1:5" ht="27" x14ac:dyDescent="0.3">
      <c r="A295" s="67">
        <v>3133</v>
      </c>
      <c r="B295" s="68" t="s">
        <v>223</v>
      </c>
      <c r="C295" s="44">
        <v>200</v>
      </c>
      <c r="D295" s="44">
        <v>8.9</v>
      </c>
      <c r="E295" s="199">
        <f t="shared" si="31"/>
        <v>4.45</v>
      </c>
    </row>
    <row r="296" spans="1:5" x14ac:dyDescent="0.3">
      <c r="A296" s="195">
        <v>32</v>
      </c>
      <c r="B296" s="196" t="s">
        <v>44</v>
      </c>
      <c r="C296" s="193">
        <f>C297+C299</f>
        <v>62100</v>
      </c>
      <c r="D296" s="193">
        <f>D297+D299</f>
        <v>57256.27</v>
      </c>
      <c r="E296" s="194">
        <f t="shared" si="31"/>
        <v>92.200112721417057</v>
      </c>
    </row>
    <row r="297" spans="1:5" x14ac:dyDescent="0.3">
      <c r="A297" s="77">
        <v>321</v>
      </c>
      <c r="B297" s="78" t="s">
        <v>134</v>
      </c>
      <c r="C297" s="41">
        <f>C298</f>
        <v>55000</v>
      </c>
      <c r="D297" s="41">
        <f>D298</f>
        <v>51462.27</v>
      </c>
      <c r="E297" s="199">
        <f t="shared" si="31"/>
        <v>93.567763636363637</v>
      </c>
    </row>
    <row r="298" spans="1:5" x14ac:dyDescent="0.3">
      <c r="A298" s="67">
        <v>3212</v>
      </c>
      <c r="B298" s="68" t="s">
        <v>183</v>
      </c>
      <c r="C298" s="44">
        <v>55000</v>
      </c>
      <c r="D298" s="44">
        <v>51462.27</v>
      </c>
      <c r="E298" s="199">
        <f t="shared" si="31"/>
        <v>93.567763636363637</v>
      </c>
    </row>
    <row r="299" spans="1:5" ht="27" x14ac:dyDescent="0.3">
      <c r="A299" s="77">
        <v>329</v>
      </c>
      <c r="B299" s="78" t="s">
        <v>150</v>
      </c>
      <c r="C299" s="41">
        <f>C300+C301</f>
        <v>7100</v>
      </c>
      <c r="D299" s="41">
        <f>D300+D301</f>
        <v>5794</v>
      </c>
      <c r="E299" s="199">
        <f t="shared" si="31"/>
        <v>81.605633802816897</v>
      </c>
    </row>
    <row r="300" spans="1:5" x14ac:dyDescent="0.3">
      <c r="A300" s="67">
        <v>3295</v>
      </c>
      <c r="B300" s="68" t="s">
        <v>154</v>
      </c>
      <c r="C300" s="44">
        <v>5000</v>
      </c>
      <c r="D300" s="44">
        <v>5446.35</v>
      </c>
      <c r="E300" s="199">
        <f t="shared" si="31"/>
        <v>108.92700000000002</v>
      </c>
    </row>
    <row r="301" spans="1:5" x14ac:dyDescent="0.3">
      <c r="A301" s="67">
        <v>3296</v>
      </c>
      <c r="B301" s="68" t="s">
        <v>224</v>
      </c>
      <c r="C301" s="44">
        <v>2100</v>
      </c>
      <c r="D301" s="44">
        <v>347.65</v>
      </c>
      <c r="E301" s="199">
        <f t="shared" si="31"/>
        <v>16.554761904761904</v>
      </c>
    </row>
    <row r="302" spans="1:5" x14ac:dyDescent="0.3">
      <c r="A302" s="195">
        <v>34</v>
      </c>
      <c r="B302" s="196" t="s">
        <v>155</v>
      </c>
      <c r="C302" s="193">
        <f t="shared" ref="C302:D303" si="32">C303</f>
        <v>4000</v>
      </c>
      <c r="D302" s="193">
        <f t="shared" si="32"/>
        <v>317.05</v>
      </c>
      <c r="E302" s="194">
        <f t="shared" si="31"/>
        <v>7.9262499999999996</v>
      </c>
    </row>
    <row r="303" spans="1:5" x14ac:dyDescent="0.3">
      <c r="A303" s="77">
        <v>343</v>
      </c>
      <c r="B303" s="78" t="s">
        <v>156</v>
      </c>
      <c r="C303" s="41">
        <f t="shared" si="32"/>
        <v>4000</v>
      </c>
      <c r="D303" s="41">
        <f t="shared" si="32"/>
        <v>317.05</v>
      </c>
      <c r="E303" s="199">
        <f t="shared" si="31"/>
        <v>7.9262499999999996</v>
      </c>
    </row>
    <row r="304" spans="1:5" x14ac:dyDescent="0.3">
      <c r="A304" s="67">
        <v>3433</v>
      </c>
      <c r="B304" s="68" t="s">
        <v>211</v>
      </c>
      <c r="C304" s="44">
        <v>4000</v>
      </c>
      <c r="D304" s="44">
        <v>317.05</v>
      </c>
      <c r="E304" s="199">
        <f t="shared" si="31"/>
        <v>7.9262499999999996</v>
      </c>
    </row>
    <row r="305" spans="1:5" x14ac:dyDescent="0.3">
      <c r="A305" s="156" t="s">
        <v>190</v>
      </c>
      <c r="B305" s="157" t="s">
        <v>168</v>
      </c>
      <c r="C305" s="145">
        <f t="shared" ref="C305:D311" si="33">C306</f>
        <v>520</v>
      </c>
      <c r="D305" s="145">
        <f t="shared" si="33"/>
        <v>362.31</v>
      </c>
      <c r="E305" s="146">
        <f t="shared" si="31"/>
        <v>69.674999999999997</v>
      </c>
    </row>
    <row r="306" spans="1:5" x14ac:dyDescent="0.3">
      <c r="A306" s="172" t="s">
        <v>216</v>
      </c>
      <c r="B306" s="173" t="s">
        <v>217</v>
      </c>
      <c r="C306" s="161">
        <f t="shared" si="33"/>
        <v>520</v>
      </c>
      <c r="D306" s="161">
        <f t="shared" si="33"/>
        <v>362.31</v>
      </c>
      <c r="E306" s="115">
        <f t="shared" si="31"/>
        <v>69.674999999999997</v>
      </c>
    </row>
    <row r="307" spans="1:5" x14ac:dyDescent="0.3">
      <c r="A307" s="186">
        <v>3</v>
      </c>
      <c r="B307" s="189" t="s">
        <v>105</v>
      </c>
      <c r="C307" s="184">
        <f t="shared" si="33"/>
        <v>520</v>
      </c>
      <c r="D307" s="184">
        <f t="shared" si="33"/>
        <v>362.31</v>
      </c>
      <c r="E307" s="185">
        <f t="shared" si="31"/>
        <v>69.674999999999997</v>
      </c>
    </row>
    <row r="308" spans="1:5" x14ac:dyDescent="0.3">
      <c r="A308" s="191">
        <v>32</v>
      </c>
      <c r="B308" s="192" t="s">
        <v>44</v>
      </c>
      <c r="C308" s="193">
        <f>C309+C311</f>
        <v>520</v>
      </c>
      <c r="D308" s="193">
        <f>D309+D311</f>
        <v>362.31</v>
      </c>
      <c r="E308" s="194">
        <f t="shared" si="31"/>
        <v>69.674999999999997</v>
      </c>
    </row>
    <row r="309" spans="1:5" x14ac:dyDescent="0.3">
      <c r="A309" s="77">
        <v>321</v>
      </c>
      <c r="B309" s="78" t="s">
        <v>134</v>
      </c>
      <c r="C309" s="123">
        <f>C310</f>
        <v>0</v>
      </c>
      <c r="D309" s="123">
        <f>D310</f>
        <v>362.31</v>
      </c>
      <c r="E309" s="199">
        <v>0</v>
      </c>
    </row>
    <row r="310" spans="1:5" x14ac:dyDescent="0.3">
      <c r="A310" s="67">
        <v>3211</v>
      </c>
      <c r="B310" s="68" t="s">
        <v>135</v>
      </c>
      <c r="C310" s="124">
        <v>0</v>
      </c>
      <c r="D310" s="124">
        <v>362.31</v>
      </c>
      <c r="E310" s="199">
        <v>0</v>
      </c>
    </row>
    <row r="311" spans="1:5" ht="27" x14ac:dyDescent="0.3">
      <c r="A311" s="77">
        <v>329</v>
      </c>
      <c r="B311" s="78" t="s">
        <v>150</v>
      </c>
      <c r="C311" s="41">
        <f t="shared" si="33"/>
        <v>520</v>
      </c>
      <c r="D311" s="41">
        <f t="shared" si="33"/>
        <v>0</v>
      </c>
      <c r="E311" s="199">
        <f t="shared" si="31"/>
        <v>0</v>
      </c>
    </row>
    <row r="312" spans="1:5" ht="27" x14ac:dyDescent="0.3">
      <c r="A312" s="67">
        <v>3299</v>
      </c>
      <c r="B312" s="68" t="s">
        <v>150</v>
      </c>
      <c r="C312" s="47">
        <v>520</v>
      </c>
      <c r="D312" s="47">
        <v>0</v>
      </c>
      <c r="E312" s="199">
        <f t="shared" si="31"/>
        <v>0</v>
      </c>
    </row>
    <row r="313" spans="1:5" x14ac:dyDescent="0.3">
      <c r="A313" s="152" t="s">
        <v>225</v>
      </c>
      <c r="B313" s="158" t="s">
        <v>170</v>
      </c>
      <c r="C313" s="145">
        <f>C314+C319</f>
        <v>1850</v>
      </c>
      <c r="D313" s="145">
        <f>D314+D319</f>
        <v>688</v>
      </c>
      <c r="E313" s="146">
        <f t="shared" si="31"/>
        <v>37.189189189189186</v>
      </c>
    </row>
    <row r="314" spans="1:5" x14ac:dyDescent="0.3">
      <c r="A314" s="174" t="s">
        <v>208</v>
      </c>
      <c r="B314" s="175" t="s">
        <v>209</v>
      </c>
      <c r="C314" s="161">
        <f t="shared" ref="C314:D317" si="34">C315</f>
        <v>50</v>
      </c>
      <c r="D314" s="161">
        <f t="shared" si="34"/>
        <v>0</v>
      </c>
      <c r="E314" s="115">
        <f t="shared" si="31"/>
        <v>0</v>
      </c>
    </row>
    <row r="315" spans="1:5" x14ac:dyDescent="0.3">
      <c r="A315" s="182">
        <v>3</v>
      </c>
      <c r="B315" s="183" t="s">
        <v>105</v>
      </c>
      <c r="C315" s="184">
        <f t="shared" si="34"/>
        <v>50</v>
      </c>
      <c r="D315" s="184">
        <f t="shared" si="34"/>
        <v>0</v>
      </c>
      <c r="E315" s="185">
        <f t="shared" si="31"/>
        <v>0</v>
      </c>
    </row>
    <row r="316" spans="1:5" x14ac:dyDescent="0.3">
      <c r="A316" s="191">
        <v>32</v>
      </c>
      <c r="B316" s="192" t="s">
        <v>44</v>
      </c>
      <c r="C316" s="193">
        <f t="shared" si="34"/>
        <v>50</v>
      </c>
      <c r="D316" s="193">
        <f t="shared" si="34"/>
        <v>0</v>
      </c>
      <c r="E316" s="194">
        <f t="shared" si="31"/>
        <v>0</v>
      </c>
    </row>
    <row r="317" spans="1:5" ht="27" x14ac:dyDescent="0.3">
      <c r="A317" s="77">
        <v>329</v>
      </c>
      <c r="B317" s="78" t="s">
        <v>150</v>
      </c>
      <c r="C317" s="41">
        <f t="shared" si="34"/>
        <v>50</v>
      </c>
      <c r="D317" s="41">
        <f t="shared" si="34"/>
        <v>0</v>
      </c>
      <c r="E317" s="199">
        <f t="shared" si="31"/>
        <v>0</v>
      </c>
    </row>
    <row r="318" spans="1:5" ht="27" x14ac:dyDescent="0.3">
      <c r="A318" s="67">
        <v>3299</v>
      </c>
      <c r="B318" s="68" t="s">
        <v>150</v>
      </c>
      <c r="C318" s="44">
        <v>50</v>
      </c>
      <c r="D318" s="44">
        <v>0</v>
      </c>
      <c r="E318" s="199">
        <f t="shared" si="31"/>
        <v>0</v>
      </c>
    </row>
    <row r="319" spans="1:5" x14ac:dyDescent="0.3">
      <c r="A319" s="176" t="s">
        <v>212</v>
      </c>
      <c r="B319" s="177" t="s">
        <v>213</v>
      </c>
      <c r="C319" s="161">
        <f t="shared" ref="C319:D322" si="35">C320</f>
        <v>1800</v>
      </c>
      <c r="D319" s="161">
        <f t="shared" si="35"/>
        <v>688</v>
      </c>
      <c r="E319" s="115">
        <f t="shared" si="31"/>
        <v>38.222222222222221</v>
      </c>
    </row>
    <row r="320" spans="1:5" x14ac:dyDescent="0.3">
      <c r="A320" s="182">
        <v>3</v>
      </c>
      <c r="B320" s="183" t="s">
        <v>105</v>
      </c>
      <c r="C320" s="184">
        <f t="shared" si="35"/>
        <v>1800</v>
      </c>
      <c r="D320" s="184">
        <f t="shared" si="35"/>
        <v>688</v>
      </c>
      <c r="E320" s="185">
        <f t="shared" si="31"/>
        <v>38.222222222222221</v>
      </c>
    </row>
    <row r="321" spans="1:5" x14ac:dyDescent="0.3">
      <c r="A321" s="191">
        <v>32</v>
      </c>
      <c r="B321" s="192" t="s">
        <v>44</v>
      </c>
      <c r="C321" s="193">
        <f t="shared" si="35"/>
        <v>1800</v>
      </c>
      <c r="D321" s="193">
        <f t="shared" si="35"/>
        <v>688</v>
      </c>
      <c r="E321" s="194">
        <f t="shared" si="31"/>
        <v>38.222222222222221</v>
      </c>
    </row>
    <row r="322" spans="1:5" ht="27" x14ac:dyDescent="0.3">
      <c r="A322" s="77">
        <v>329</v>
      </c>
      <c r="B322" s="78" t="s">
        <v>150</v>
      </c>
      <c r="C322" s="41">
        <f t="shared" si="35"/>
        <v>1800</v>
      </c>
      <c r="D322" s="41">
        <f t="shared" si="35"/>
        <v>688</v>
      </c>
      <c r="E322" s="199">
        <f t="shared" si="31"/>
        <v>38.222222222222221</v>
      </c>
    </row>
    <row r="323" spans="1:5" ht="27" x14ac:dyDescent="0.3">
      <c r="A323" s="67">
        <v>3299</v>
      </c>
      <c r="B323" s="68" t="s">
        <v>150</v>
      </c>
      <c r="C323" s="44">
        <v>1800</v>
      </c>
      <c r="D323" s="44">
        <v>688</v>
      </c>
      <c r="E323" s="199">
        <f t="shared" si="31"/>
        <v>38.222222222222221</v>
      </c>
    </row>
    <row r="324" spans="1:5" x14ac:dyDescent="0.3">
      <c r="A324" s="152" t="s">
        <v>226</v>
      </c>
      <c r="B324" s="152" t="s">
        <v>227</v>
      </c>
      <c r="C324" s="145">
        <f>C325+C331+C359</f>
        <v>212540</v>
      </c>
      <c r="D324" s="145">
        <f>D325+D331+D359</f>
        <v>206984.69999999998</v>
      </c>
      <c r="E324" s="146">
        <f t="shared" si="31"/>
        <v>97.386233179636761</v>
      </c>
    </row>
    <row r="325" spans="1:5" ht="27" x14ac:dyDescent="0.3">
      <c r="A325" s="176" t="s">
        <v>228</v>
      </c>
      <c r="B325" s="178" t="s">
        <v>229</v>
      </c>
      <c r="C325" s="161">
        <f t="shared" ref="C325:D327" si="36">C326</f>
        <v>1000</v>
      </c>
      <c r="D325" s="161">
        <f t="shared" si="36"/>
        <v>0</v>
      </c>
      <c r="E325" s="115">
        <f t="shared" si="31"/>
        <v>0</v>
      </c>
    </row>
    <row r="326" spans="1:5" x14ac:dyDescent="0.3">
      <c r="A326" s="182">
        <v>3</v>
      </c>
      <c r="B326" s="183" t="s">
        <v>105</v>
      </c>
      <c r="C326" s="184">
        <f t="shared" si="36"/>
        <v>1000</v>
      </c>
      <c r="D326" s="184">
        <f t="shared" si="36"/>
        <v>0</v>
      </c>
      <c r="E326" s="185">
        <f t="shared" si="31"/>
        <v>0</v>
      </c>
    </row>
    <row r="327" spans="1:5" x14ac:dyDescent="0.3">
      <c r="A327" s="191">
        <v>32</v>
      </c>
      <c r="B327" s="192" t="s">
        <v>44</v>
      </c>
      <c r="C327" s="193">
        <f t="shared" si="36"/>
        <v>1000</v>
      </c>
      <c r="D327" s="193">
        <f t="shared" si="36"/>
        <v>0</v>
      </c>
      <c r="E327" s="194">
        <f t="shared" si="31"/>
        <v>0</v>
      </c>
    </row>
    <row r="328" spans="1:5" x14ac:dyDescent="0.3">
      <c r="A328" s="65">
        <v>322</v>
      </c>
      <c r="B328" s="66" t="s">
        <v>106</v>
      </c>
      <c r="C328" s="41">
        <f>SUM(C329:C330)</f>
        <v>1000</v>
      </c>
      <c r="D328" s="41">
        <f>SUM(D329:D330)</f>
        <v>0</v>
      </c>
      <c r="E328" s="199">
        <f t="shared" si="31"/>
        <v>0</v>
      </c>
    </row>
    <row r="329" spans="1:5" x14ac:dyDescent="0.3">
      <c r="A329" s="67">
        <v>3222</v>
      </c>
      <c r="B329" s="68" t="s">
        <v>107</v>
      </c>
      <c r="C329" s="44">
        <v>0</v>
      </c>
      <c r="D329" s="44">
        <v>0</v>
      </c>
      <c r="E329" s="199" t="e">
        <f t="shared" si="31"/>
        <v>#DIV/0!</v>
      </c>
    </row>
    <row r="330" spans="1:5" x14ac:dyDescent="0.3">
      <c r="A330" s="67">
        <v>3225</v>
      </c>
      <c r="B330" s="68" t="s">
        <v>139</v>
      </c>
      <c r="C330" s="44">
        <v>1000</v>
      </c>
      <c r="D330" s="44">
        <v>0</v>
      </c>
      <c r="E330" s="199">
        <f t="shared" si="31"/>
        <v>0</v>
      </c>
    </row>
    <row r="331" spans="1:5" x14ac:dyDescent="0.3">
      <c r="A331" s="174" t="s">
        <v>212</v>
      </c>
      <c r="B331" s="175" t="s">
        <v>213</v>
      </c>
      <c r="C331" s="161">
        <f>C332</f>
        <v>18540</v>
      </c>
      <c r="D331" s="161">
        <f>D332</f>
        <v>10333.089999999998</v>
      </c>
      <c r="E331" s="115">
        <f t="shared" si="31"/>
        <v>55.734034519956843</v>
      </c>
    </row>
    <row r="332" spans="1:5" x14ac:dyDescent="0.3">
      <c r="A332" s="182">
        <v>3</v>
      </c>
      <c r="B332" s="183" t="s">
        <v>105</v>
      </c>
      <c r="C332" s="184">
        <f>C333+C356</f>
        <v>18540</v>
      </c>
      <c r="D332" s="184">
        <f>D333+D356</f>
        <v>10333.089999999998</v>
      </c>
      <c r="E332" s="185">
        <f t="shared" si="31"/>
        <v>55.734034519956843</v>
      </c>
    </row>
    <row r="333" spans="1:5" x14ac:dyDescent="0.3">
      <c r="A333" s="191">
        <v>32</v>
      </c>
      <c r="B333" s="192" t="s">
        <v>44</v>
      </c>
      <c r="C333" s="193">
        <f>C334+C338+C345+C354</f>
        <v>18140</v>
      </c>
      <c r="D333" s="193">
        <f>D334+D338+D345+D354</f>
        <v>9825.4599999999991</v>
      </c>
      <c r="E333" s="194">
        <f t="shared" si="31"/>
        <v>54.164608599779484</v>
      </c>
    </row>
    <row r="334" spans="1:5" x14ac:dyDescent="0.3">
      <c r="A334" s="65">
        <v>321</v>
      </c>
      <c r="B334" s="66" t="s">
        <v>134</v>
      </c>
      <c r="C334" s="41">
        <f>SUM(C335:C337)</f>
        <v>100</v>
      </c>
      <c r="D334" s="41">
        <f>SUM(D335:D337)</f>
        <v>0</v>
      </c>
      <c r="E334" s="199">
        <f t="shared" si="31"/>
        <v>0</v>
      </c>
    </row>
    <row r="335" spans="1:5" x14ac:dyDescent="0.3">
      <c r="A335" s="102">
        <v>3211</v>
      </c>
      <c r="B335" s="68" t="s">
        <v>135</v>
      </c>
      <c r="C335" s="44">
        <v>25</v>
      </c>
      <c r="D335" s="44">
        <v>0</v>
      </c>
      <c r="E335" s="199">
        <f t="shared" si="31"/>
        <v>0</v>
      </c>
    </row>
    <row r="336" spans="1:5" x14ac:dyDescent="0.3">
      <c r="A336" s="102">
        <v>3213</v>
      </c>
      <c r="B336" s="103" t="s">
        <v>136</v>
      </c>
      <c r="C336" s="44">
        <v>50</v>
      </c>
      <c r="D336" s="44">
        <v>0</v>
      </c>
      <c r="E336" s="199">
        <f t="shared" si="31"/>
        <v>0</v>
      </c>
    </row>
    <row r="337" spans="1:5" x14ac:dyDescent="0.3">
      <c r="A337" s="67">
        <v>3214</v>
      </c>
      <c r="B337" s="68" t="s">
        <v>137</v>
      </c>
      <c r="C337" s="44">
        <v>25</v>
      </c>
      <c r="D337" s="44">
        <v>0</v>
      </c>
      <c r="E337" s="199">
        <f t="shared" si="31"/>
        <v>0</v>
      </c>
    </row>
    <row r="338" spans="1:5" x14ac:dyDescent="0.3">
      <c r="A338" s="65">
        <v>322</v>
      </c>
      <c r="B338" s="66" t="s">
        <v>106</v>
      </c>
      <c r="C338" s="41">
        <f>SUM(C339:C344)</f>
        <v>15450</v>
      </c>
      <c r="D338" s="41">
        <f>SUM(D339:D344)</f>
        <v>6743.13</v>
      </c>
      <c r="E338" s="199">
        <f t="shared" si="31"/>
        <v>43.644854368932037</v>
      </c>
    </row>
    <row r="339" spans="1:5" x14ac:dyDescent="0.3">
      <c r="A339" s="67">
        <v>3221</v>
      </c>
      <c r="B339" s="68" t="s">
        <v>138</v>
      </c>
      <c r="C339" s="44">
        <v>4000</v>
      </c>
      <c r="D339" s="44">
        <v>2892.47</v>
      </c>
      <c r="E339" s="199">
        <f t="shared" si="31"/>
        <v>72.311750000000004</v>
      </c>
    </row>
    <row r="340" spans="1:5" x14ac:dyDescent="0.3">
      <c r="A340" s="67">
        <v>3222</v>
      </c>
      <c r="B340" s="68" t="s">
        <v>107</v>
      </c>
      <c r="C340" s="44">
        <v>10000</v>
      </c>
      <c r="D340" s="44">
        <v>3243.37</v>
      </c>
      <c r="E340" s="199">
        <f t="shared" si="31"/>
        <v>32.433700000000002</v>
      </c>
    </row>
    <row r="341" spans="1:5" x14ac:dyDescent="0.3">
      <c r="A341" s="67">
        <v>3223</v>
      </c>
      <c r="B341" s="68" t="s">
        <v>130</v>
      </c>
      <c r="C341" s="44">
        <v>100</v>
      </c>
      <c r="D341" s="44">
        <v>0</v>
      </c>
      <c r="E341" s="199">
        <f t="shared" si="31"/>
        <v>0</v>
      </c>
    </row>
    <row r="342" spans="1:5" ht="27" x14ac:dyDescent="0.3">
      <c r="A342" s="67">
        <v>3224</v>
      </c>
      <c r="B342" s="68" t="s">
        <v>160</v>
      </c>
      <c r="C342" s="44">
        <v>250</v>
      </c>
      <c r="D342" s="44">
        <v>361.42</v>
      </c>
      <c r="E342" s="199">
        <f t="shared" si="31"/>
        <v>144.56800000000001</v>
      </c>
    </row>
    <row r="343" spans="1:5" x14ac:dyDescent="0.3">
      <c r="A343" s="67">
        <v>3225</v>
      </c>
      <c r="B343" s="68" t="s">
        <v>139</v>
      </c>
      <c r="C343" s="44">
        <v>800</v>
      </c>
      <c r="D343" s="44">
        <v>48.82</v>
      </c>
      <c r="E343" s="199">
        <f t="shared" si="31"/>
        <v>6.1025</v>
      </c>
    </row>
    <row r="344" spans="1:5" ht="27" x14ac:dyDescent="0.3">
      <c r="A344" s="67">
        <v>3227</v>
      </c>
      <c r="B344" s="68" t="s">
        <v>140</v>
      </c>
      <c r="C344" s="44">
        <v>300</v>
      </c>
      <c r="D344" s="44">
        <v>197.05</v>
      </c>
      <c r="E344" s="199">
        <f t="shared" si="31"/>
        <v>65.683333333333337</v>
      </c>
    </row>
    <row r="345" spans="1:5" x14ac:dyDescent="0.3">
      <c r="A345" s="65">
        <v>323</v>
      </c>
      <c r="B345" s="66" t="s">
        <v>141</v>
      </c>
      <c r="C345" s="41">
        <f>SUM(C346:C353)</f>
        <v>2090</v>
      </c>
      <c r="D345" s="41">
        <f>SUM(D346:D353)</f>
        <v>3082.33</v>
      </c>
      <c r="E345" s="199">
        <f t="shared" si="31"/>
        <v>147.47990430622008</v>
      </c>
    </row>
    <row r="346" spans="1:5" x14ac:dyDescent="0.3">
      <c r="A346" s="67">
        <v>3231</v>
      </c>
      <c r="B346" s="68" t="s">
        <v>142</v>
      </c>
      <c r="C346" s="44">
        <v>20</v>
      </c>
      <c r="D346" s="44">
        <v>0</v>
      </c>
      <c r="E346" s="199">
        <f t="shared" si="31"/>
        <v>0</v>
      </c>
    </row>
    <row r="347" spans="1:5" x14ac:dyDescent="0.3">
      <c r="A347" s="67">
        <v>3232</v>
      </c>
      <c r="B347" s="68" t="s">
        <v>161</v>
      </c>
      <c r="C347" s="44">
        <v>1500</v>
      </c>
      <c r="D347" s="44">
        <v>2776.93</v>
      </c>
      <c r="E347" s="199">
        <f t="shared" si="31"/>
        <v>185.12866666666665</v>
      </c>
    </row>
    <row r="348" spans="1:5" x14ac:dyDescent="0.3">
      <c r="A348" s="67">
        <v>3233</v>
      </c>
      <c r="B348" s="68" t="s">
        <v>143</v>
      </c>
      <c r="C348" s="44">
        <v>0</v>
      </c>
      <c r="D348" s="44">
        <v>0</v>
      </c>
      <c r="E348" s="199" t="e">
        <f t="shared" si="31"/>
        <v>#DIV/0!</v>
      </c>
    </row>
    <row r="349" spans="1:5" x14ac:dyDescent="0.3">
      <c r="A349" s="67">
        <v>3234</v>
      </c>
      <c r="B349" s="68" t="s">
        <v>144</v>
      </c>
      <c r="C349" s="44">
        <v>20</v>
      </c>
      <c r="D349" s="44">
        <v>0</v>
      </c>
      <c r="E349" s="199">
        <f t="shared" si="31"/>
        <v>0</v>
      </c>
    </row>
    <row r="350" spans="1:5" x14ac:dyDescent="0.3">
      <c r="A350" s="67">
        <v>3235</v>
      </c>
      <c r="B350" s="68" t="s">
        <v>145</v>
      </c>
      <c r="C350" s="44">
        <v>20</v>
      </c>
      <c r="D350" s="44">
        <v>20.9</v>
      </c>
      <c r="E350" s="199">
        <f t="shared" si="31"/>
        <v>104.5</v>
      </c>
    </row>
    <row r="351" spans="1:5" x14ac:dyDescent="0.3">
      <c r="A351" s="67">
        <v>3236</v>
      </c>
      <c r="B351" s="68" t="s">
        <v>146</v>
      </c>
      <c r="C351" s="44">
        <v>500</v>
      </c>
      <c r="D351" s="44">
        <v>109.5</v>
      </c>
      <c r="E351" s="199">
        <f t="shared" si="31"/>
        <v>21.9</v>
      </c>
    </row>
    <row r="352" spans="1:5" x14ac:dyDescent="0.3">
      <c r="A352" s="67">
        <v>3238</v>
      </c>
      <c r="B352" s="68" t="s">
        <v>148</v>
      </c>
      <c r="C352" s="44">
        <v>20</v>
      </c>
      <c r="D352" s="44">
        <v>175</v>
      </c>
      <c r="E352" s="199">
        <f t="shared" si="31"/>
        <v>875</v>
      </c>
    </row>
    <row r="353" spans="1:5" x14ac:dyDescent="0.3">
      <c r="A353" s="67">
        <v>3239</v>
      </c>
      <c r="B353" s="68" t="s">
        <v>149</v>
      </c>
      <c r="C353" s="44">
        <v>10</v>
      </c>
      <c r="D353" s="44">
        <v>0</v>
      </c>
      <c r="E353" s="199">
        <f t="shared" si="31"/>
        <v>0</v>
      </c>
    </row>
    <row r="354" spans="1:5" ht="27" x14ac:dyDescent="0.3">
      <c r="A354" s="77">
        <v>329</v>
      </c>
      <c r="B354" s="78" t="s">
        <v>150</v>
      </c>
      <c r="C354" s="41">
        <f>C355</f>
        <v>500</v>
      </c>
      <c r="D354" s="41">
        <f>D355</f>
        <v>0</v>
      </c>
      <c r="E354" s="199">
        <f t="shared" si="31"/>
        <v>0</v>
      </c>
    </row>
    <row r="355" spans="1:5" ht="27" x14ac:dyDescent="0.3">
      <c r="A355" s="67">
        <v>3299</v>
      </c>
      <c r="B355" s="68" t="s">
        <v>150</v>
      </c>
      <c r="C355" s="44">
        <v>500</v>
      </c>
      <c r="D355" s="44">
        <v>0</v>
      </c>
      <c r="E355" s="199">
        <f t="shared" si="31"/>
        <v>0</v>
      </c>
    </row>
    <row r="356" spans="1:5" x14ac:dyDescent="0.3">
      <c r="A356" s="195">
        <v>34</v>
      </c>
      <c r="B356" s="196" t="s">
        <v>155</v>
      </c>
      <c r="C356" s="193">
        <f t="shared" ref="C356:D357" si="37">C357</f>
        <v>400</v>
      </c>
      <c r="D356" s="193">
        <f t="shared" si="37"/>
        <v>507.63</v>
      </c>
      <c r="E356" s="194">
        <f t="shared" si="31"/>
        <v>126.9075</v>
      </c>
    </row>
    <row r="357" spans="1:5" x14ac:dyDescent="0.3">
      <c r="A357" s="77">
        <v>343</v>
      </c>
      <c r="B357" s="78" t="s">
        <v>156</v>
      </c>
      <c r="C357" s="41">
        <f t="shared" si="37"/>
        <v>400</v>
      </c>
      <c r="D357" s="41">
        <f t="shared" si="37"/>
        <v>507.63</v>
      </c>
      <c r="E357" s="199">
        <f t="shared" si="31"/>
        <v>126.9075</v>
      </c>
    </row>
    <row r="358" spans="1:5" ht="27" x14ac:dyDescent="0.3">
      <c r="A358" s="67">
        <v>3431</v>
      </c>
      <c r="B358" s="68" t="s">
        <v>157</v>
      </c>
      <c r="C358" s="44">
        <v>400</v>
      </c>
      <c r="D358" s="44">
        <v>507.63</v>
      </c>
      <c r="E358" s="199">
        <f t="shared" si="31"/>
        <v>126.9075</v>
      </c>
    </row>
    <row r="359" spans="1:5" x14ac:dyDescent="0.3">
      <c r="A359" s="174" t="s">
        <v>216</v>
      </c>
      <c r="B359" s="175" t="s">
        <v>217</v>
      </c>
      <c r="C359" s="161">
        <f>C360</f>
        <v>193000</v>
      </c>
      <c r="D359" s="161">
        <f>D360</f>
        <v>196651.61</v>
      </c>
      <c r="E359" s="115">
        <f t="shared" ref="E359:E422" si="38">D359/C359*100</f>
        <v>101.89202590673574</v>
      </c>
    </row>
    <row r="360" spans="1:5" x14ac:dyDescent="0.3">
      <c r="A360" s="182">
        <v>3</v>
      </c>
      <c r="B360" s="183" t="s">
        <v>105</v>
      </c>
      <c r="C360" s="184">
        <f>C361+C380</f>
        <v>193000</v>
      </c>
      <c r="D360" s="184">
        <f>D361+D380</f>
        <v>196651.61</v>
      </c>
      <c r="E360" s="185">
        <f t="shared" si="38"/>
        <v>101.89202590673574</v>
      </c>
    </row>
    <row r="361" spans="1:5" x14ac:dyDescent="0.3">
      <c r="A361" s="191">
        <v>32</v>
      </c>
      <c r="B361" s="192" t="s">
        <v>44</v>
      </c>
      <c r="C361" s="193">
        <f>C362+C366+C373+C378</f>
        <v>193000</v>
      </c>
      <c r="D361" s="193">
        <f>D362+D366+D373+D378</f>
        <v>196651.61</v>
      </c>
      <c r="E361" s="194">
        <f t="shared" si="38"/>
        <v>101.89202590673574</v>
      </c>
    </row>
    <row r="362" spans="1:5" x14ac:dyDescent="0.3">
      <c r="A362" s="65">
        <v>321</v>
      </c>
      <c r="B362" s="66" t="s">
        <v>134</v>
      </c>
      <c r="C362" s="41">
        <f>SUM(C363:C365)</f>
        <v>0</v>
      </c>
      <c r="D362" s="41">
        <f>SUM(D363:D365)</f>
        <v>0</v>
      </c>
      <c r="E362" s="199">
        <v>0</v>
      </c>
    </row>
    <row r="363" spans="1:5" x14ac:dyDescent="0.3">
      <c r="A363" s="102">
        <v>3211</v>
      </c>
      <c r="B363" s="68" t="s">
        <v>135</v>
      </c>
      <c r="C363" s="44">
        <v>0</v>
      </c>
      <c r="D363" s="44">
        <v>0</v>
      </c>
      <c r="E363" s="199">
        <v>0</v>
      </c>
    </row>
    <row r="364" spans="1:5" x14ac:dyDescent="0.3">
      <c r="A364" s="102">
        <v>3213</v>
      </c>
      <c r="B364" s="103" t="s">
        <v>136</v>
      </c>
      <c r="C364" s="44">
        <v>0</v>
      </c>
      <c r="D364" s="44">
        <v>0</v>
      </c>
      <c r="E364" s="199">
        <v>0</v>
      </c>
    </row>
    <row r="365" spans="1:5" x14ac:dyDescent="0.3">
      <c r="A365" s="67">
        <v>3214</v>
      </c>
      <c r="B365" s="68" t="s">
        <v>137</v>
      </c>
      <c r="C365" s="44">
        <v>0</v>
      </c>
      <c r="D365" s="44">
        <v>0</v>
      </c>
      <c r="E365" s="199">
        <v>0</v>
      </c>
    </row>
    <row r="366" spans="1:5" x14ac:dyDescent="0.3">
      <c r="A366" s="65">
        <v>322</v>
      </c>
      <c r="B366" s="66" t="s">
        <v>106</v>
      </c>
      <c r="C366" s="41">
        <f>SUM(C367:C372)</f>
        <v>193000</v>
      </c>
      <c r="D366" s="41">
        <f>SUM(D367:D372)</f>
        <v>196651.61</v>
      </c>
      <c r="E366" s="199">
        <f t="shared" si="38"/>
        <v>101.89202590673574</v>
      </c>
    </row>
    <row r="367" spans="1:5" x14ac:dyDescent="0.3">
      <c r="A367" s="67">
        <v>3221</v>
      </c>
      <c r="B367" s="68" t="s">
        <v>138</v>
      </c>
      <c r="C367" s="44">
        <v>0</v>
      </c>
      <c r="D367" s="44">
        <v>0</v>
      </c>
      <c r="E367" s="199">
        <v>0</v>
      </c>
    </row>
    <row r="368" spans="1:5" x14ac:dyDescent="0.3">
      <c r="A368" s="67">
        <v>3222</v>
      </c>
      <c r="B368" s="68" t="s">
        <v>107</v>
      </c>
      <c r="C368" s="44">
        <v>193000</v>
      </c>
      <c r="D368" s="44">
        <v>196651.61</v>
      </c>
      <c r="E368" s="199">
        <f t="shared" si="38"/>
        <v>101.89202590673574</v>
      </c>
    </row>
    <row r="369" spans="1:5" x14ac:dyDescent="0.3">
      <c r="A369" s="67">
        <v>3223</v>
      </c>
      <c r="B369" s="68" t="s">
        <v>130</v>
      </c>
      <c r="C369" s="44">
        <v>0</v>
      </c>
      <c r="D369" s="44">
        <v>0</v>
      </c>
      <c r="E369" s="199" t="e">
        <f t="shared" si="38"/>
        <v>#DIV/0!</v>
      </c>
    </row>
    <row r="370" spans="1:5" ht="27" x14ac:dyDescent="0.3">
      <c r="A370" s="67">
        <v>3224</v>
      </c>
      <c r="B370" s="68" t="s">
        <v>160</v>
      </c>
      <c r="C370" s="44">
        <v>0</v>
      </c>
      <c r="D370" s="44">
        <v>0</v>
      </c>
      <c r="E370" s="199" t="e">
        <f t="shared" si="38"/>
        <v>#DIV/0!</v>
      </c>
    </row>
    <row r="371" spans="1:5" x14ac:dyDescent="0.3">
      <c r="A371" s="67">
        <v>3225</v>
      </c>
      <c r="B371" s="68" t="s">
        <v>139</v>
      </c>
      <c r="C371" s="44">
        <v>0</v>
      </c>
      <c r="D371" s="44">
        <v>0</v>
      </c>
      <c r="E371" s="199" t="e">
        <f t="shared" si="38"/>
        <v>#DIV/0!</v>
      </c>
    </row>
    <row r="372" spans="1:5" ht="27" x14ac:dyDescent="0.3">
      <c r="A372" s="67">
        <v>3227</v>
      </c>
      <c r="B372" s="68" t="s">
        <v>140</v>
      </c>
      <c r="C372" s="44">
        <v>0</v>
      </c>
      <c r="D372" s="44">
        <v>0</v>
      </c>
      <c r="E372" s="199" t="e">
        <f t="shared" si="38"/>
        <v>#DIV/0!</v>
      </c>
    </row>
    <row r="373" spans="1:5" x14ac:dyDescent="0.3">
      <c r="A373" s="65">
        <v>323</v>
      </c>
      <c r="B373" s="66" t="s">
        <v>141</v>
      </c>
      <c r="C373" s="41">
        <f>SUM(C374:C377)</f>
        <v>0</v>
      </c>
      <c r="D373" s="41">
        <f>SUM(D374:D377)</f>
        <v>0</v>
      </c>
      <c r="E373" s="199" t="e">
        <f t="shared" si="38"/>
        <v>#DIV/0!</v>
      </c>
    </row>
    <row r="374" spans="1:5" x14ac:dyDescent="0.3">
      <c r="A374" s="67">
        <v>3232</v>
      </c>
      <c r="B374" s="68" t="s">
        <v>161</v>
      </c>
      <c r="C374" s="44">
        <v>0</v>
      </c>
      <c r="D374" s="44">
        <v>0</v>
      </c>
      <c r="E374" s="199" t="e">
        <f t="shared" si="38"/>
        <v>#DIV/0!</v>
      </c>
    </row>
    <row r="375" spans="1:5" x14ac:dyDescent="0.3">
      <c r="A375" s="67">
        <v>3234</v>
      </c>
      <c r="B375" s="68" t="s">
        <v>144</v>
      </c>
      <c r="C375" s="44">
        <v>0</v>
      </c>
      <c r="D375" s="44">
        <v>0</v>
      </c>
      <c r="E375" s="199" t="e">
        <f t="shared" si="38"/>
        <v>#DIV/0!</v>
      </c>
    </row>
    <row r="376" spans="1:5" x14ac:dyDescent="0.3">
      <c r="A376" s="67">
        <v>3236</v>
      </c>
      <c r="B376" s="68" t="s">
        <v>146</v>
      </c>
      <c r="C376" s="44">
        <v>0</v>
      </c>
      <c r="D376" s="44">
        <v>0</v>
      </c>
      <c r="E376" s="199" t="e">
        <f t="shared" si="38"/>
        <v>#DIV/0!</v>
      </c>
    </row>
    <row r="377" spans="1:5" x14ac:dyDescent="0.3">
      <c r="A377" s="67">
        <v>3239</v>
      </c>
      <c r="B377" s="68" t="s">
        <v>149</v>
      </c>
      <c r="C377" s="44">
        <v>0</v>
      </c>
      <c r="D377" s="44">
        <v>0</v>
      </c>
      <c r="E377" s="199" t="e">
        <f t="shared" si="38"/>
        <v>#DIV/0!</v>
      </c>
    </row>
    <row r="378" spans="1:5" ht="27" x14ac:dyDescent="0.3">
      <c r="A378" s="77">
        <v>329</v>
      </c>
      <c r="B378" s="78" t="s">
        <v>150</v>
      </c>
      <c r="C378" s="41">
        <f>C379</f>
        <v>0</v>
      </c>
      <c r="D378" s="41">
        <f>D379</f>
        <v>0</v>
      </c>
      <c r="E378" s="199" t="e">
        <f t="shared" si="38"/>
        <v>#DIV/0!</v>
      </c>
    </row>
    <row r="379" spans="1:5" ht="27" x14ac:dyDescent="0.3">
      <c r="A379" s="67">
        <v>3299</v>
      </c>
      <c r="B379" s="68" t="s">
        <v>150</v>
      </c>
      <c r="C379" s="44">
        <v>0</v>
      </c>
      <c r="D379" s="44">
        <v>0</v>
      </c>
      <c r="E379" s="199" t="e">
        <f t="shared" si="38"/>
        <v>#DIV/0!</v>
      </c>
    </row>
    <row r="380" spans="1:5" x14ac:dyDescent="0.3">
      <c r="A380" s="195">
        <v>34</v>
      </c>
      <c r="B380" s="196" t="s">
        <v>155</v>
      </c>
      <c r="C380" s="193">
        <f t="shared" ref="C380:D381" si="39">C381</f>
        <v>0</v>
      </c>
      <c r="D380" s="193">
        <f t="shared" si="39"/>
        <v>0</v>
      </c>
      <c r="E380" s="194">
        <v>0</v>
      </c>
    </row>
    <row r="381" spans="1:5" x14ac:dyDescent="0.3">
      <c r="A381" s="77">
        <v>343</v>
      </c>
      <c r="B381" s="78" t="s">
        <v>156</v>
      </c>
      <c r="C381" s="41">
        <f t="shared" si="39"/>
        <v>0</v>
      </c>
      <c r="D381" s="41">
        <f t="shared" si="39"/>
        <v>0</v>
      </c>
      <c r="E381" s="199">
        <v>0</v>
      </c>
    </row>
    <row r="382" spans="1:5" ht="27" x14ac:dyDescent="0.3">
      <c r="A382" s="67">
        <v>3431</v>
      </c>
      <c r="B382" s="68" t="s">
        <v>157</v>
      </c>
      <c r="C382" s="44">
        <v>0</v>
      </c>
      <c r="D382" s="44">
        <v>0</v>
      </c>
      <c r="E382" s="199">
        <v>0</v>
      </c>
    </row>
    <row r="383" spans="1:5" x14ac:dyDescent="0.3">
      <c r="A383" s="153" t="s">
        <v>172</v>
      </c>
      <c r="B383" s="154" t="s">
        <v>230</v>
      </c>
      <c r="C383" s="145">
        <f>C384+C400</f>
        <v>69900</v>
      </c>
      <c r="D383" s="145">
        <f>D384+D400</f>
        <v>82292.72</v>
      </c>
      <c r="E383" s="146">
        <f t="shared" si="38"/>
        <v>117.72921316165952</v>
      </c>
    </row>
    <row r="384" spans="1:5" x14ac:dyDescent="0.3">
      <c r="A384" s="162" t="s">
        <v>212</v>
      </c>
      <c r="B384" s="179" t="s">
        <v>213</v>
      </c>
      <c r="C384" s="161">
        <f>C385</f>
        <v>13660</v>
      </c>
      <c r="D384" s="161">
        <f>D385</f>
        <v>19801.75</v>
      </c>
      <c r="E384" s="115">
        <f t="shared" si="38"/>
        <v>144.96156661786236</v>
      </c>
    </row>
    <row r="385" spans="1:5" x14ac:dyDescent="0.3">
      <c r="A385" s="186">
        <v>3</v>
      </c>
      <c r="B385" s="187" t="s">
        <v>105</v>
      </c>
      <c r="C385" s="184">
        <f>C386+C395</f>
        <v>13660</v>
      </c>
      <c r="D385" s="184">
        <f>D386+D395</f>
        <v>19801.75</v>
      </c>
      <c r="E385" s="185">
        <f t="shared" si="38"/>
        <v>144.96156661786236</v>
      </c>
    </row>
    <row r="386" spans="1:5" x14ac:dyDescent="0.3">
      <c r="A386" s="195">
        <v>31</v>
      </c>
      <c r="B386" s="196" t="s">
        <v>43</v>
      </c>
      <c r="C386" s="193">
        <f>C387+C391+C393</f>
        <v>13460</v>
      </c>
      <c r="D386" s="193">
        <f>D387+D391+D393</f>
        <v>19458.830000000002</v>
      </c>
      <c r="E386" s="194">
        <f t="shared" si="38"/>
        <v>144.56783060921251</v>
      </c>
    </row>
    <row r="387" spans="1:5" x14ac:dyDescent="0.3">
      <c r="A387" s="77">
        <v>311</v>
      </c>
      <c r="B387" s="78" t="s">
        <v>178</v>
      </c>
      <c r="C387" s="41">
        <f>SUM(C388:C390)</f>
        <v>11720</v>
      </c>
      <c r="D387" s="41">
        <f>SUM(D388:D390)</f>
        <v>16709.09</v>
      </c>
      <c r="E387" s="199">
        <f t="shared" si="38"/>
        <v>142.56902730375427</v>
      </c>
    </row>
    <row r="388" spans="1:5" x14ac:dyDescent="0.3">
      <c r="A388" s="67">
        <v>3111</v>
      </c>
      <c r="B388" s="68" t="s">
        <v>179</v>
      </c>
      <c r="C388" s="51">
        <v>10540</v>
      </c>
      <c r="D388" s="51">
        <v>15215.39</v>
      </c>
      <c r="E388" s="199">
        <f t="shared" si="38"/>
        <v>144.35853889943073</v>
      </c>
    </row>
    <row r="389" spans="1:5" x14ac:dyDescent="0.3">
      <c r="A389" s="67">
        <v>3113</v>
      </c>
      <c r="B389" s="68" t="s">
        <v>221</v>
      </c>
      <c r="C389" s="51">
        <v>880</v>
      </c>
      <c r="D389" s="51">
        <v>966.95</v>
      </c>
      <c r="E389" s="199">
        <f t="shared" si="38"/>
        <v>109.88068181818183</v>
      </c>
    </row>
    <row r="390" spans="1:5" x14ac:dyDescent="0.3">
      <c r="A390" s="67">
        <v>3114</v>
      </c>
      <c r="B390" s="68" t="s">
        <v>222</v>
      </c>
      <c r="C390" s="51">
        <v>300</v>
      </c>
      <c r="D390" s="51">
        <v>526.75</v>
      </c>
      <c r="E390" s="199">
        <f t="shared" si="38"/>
        <v>175.58333333333334</v>
      </c>
    </row>
    <row r="391" spans="1:5" x14ac:dyDescent="0.3">
      <c r="A391" s="77">
        <v>312</v>
      </c>
      <c r="B391" s="78" t="s">
        <v>180</v>
      </c>
      <c r="C391" s="41">
        <f>C392</f>
        <v>0</v>
      </c>
      <c r="D391" s="41">
        <f>D392</f>
        <v>0</v>
      </c>
      <c r="E391" s="199" t="e">
        <f t="shared" si="38"/>
        <v>#DIV/0!</v>
      </c>
    </row>
    <row r="392" spans="1:5" x14ac:dyDescent="0.3">
      <c r="A392" s="67">
        <v>3121</v>
      </c>
      <c r="B392" s="68" t="s">
        <v>180</v>
      </c>
      <c r="C392" s="44">
        <v>0</v>
      </c>
      <c r="D392" s="44">
        <v>0</v>
      </c>
      <c r="E392" s="199" t="e">
        <f t="shared" si="38"/>
        <v>#DIV/0!</v>
      </c>
    </row>
    <row r="393" spans="1:5" x14ac:dyDescent="0.3">
      <c r="A393" s="77">
        <v>313</v>
      </c>
      <c r="B393" s="78" t="s">
        <v>181</v>
      </c>
      <c r="C393" s="41">
        <f>C394</f>
        <v>1740</v>
      </c>
      <c r="D393" s="41">
        <f>D394</f>
        <v>2749.74</v>
      </c>
      <c r="E393" s="199">
        <f t="shared" si="38"/>
        <v>158.03103448275863</v>
      </c>
    </row>
    <row r="394" spans="1:5" ht="27" x14ac:dyDescent="0.3">
      <c r="A394" s="67">
        <v>3132</v>
      </c>
      <c r="B394" s="68" t="s">
        <v>182</v>
      </c>
      <c r="C394" s="44">
        <v>1740</v>
      </c>
      <c r="D394" s="44">
        <v>2749.74</v>
      </c>
      <c r="E394" s="199">
        <f t="shared" si="38"/>
        <v>158.03103448275863</v>
      </c>
    </row>
    <row r="395" spans="1:5" x14ac:dyDescent="0.3">
      <c r="A395" s="195">
        <v>32</v>
      </c>
      <c r="B395" s="196" t="s">
        <v>44</v>
      </c>
      <c r="C395" s="193">
        <f>C396+C398</f>
        <v>200</v>
      </c>
      <c r="D395" s="193">
        <f>D396+D398</f>
        <v>342.92</v>
      </c>
      <c r="E395" s="194">
        <f t="shared" si="38"/>
        <v>171.46</v>
      </c>
    </row>
    <row r="396" spans="1:5" x14ac:dyDescent="0.3">
      <c r="A396" s="77">
        <v>321</v>
      </c>
      <c r="B396" s="78" t="s">
        <v>134</v>
      </c>
      <c r="C396" s="41">
        <f>C397</f>
        <v>100</v>
      </c>
      <c r="D396" s="41">
        <f>D397</f>
        <v>342.92</v>
      </c>
      <c r="E396" s="199">
        <f t="shared" si="38"/>
        <v>342.92</v>
      </c>
    </row>
    <row r="397" spans="1:5" x14ac:dyDescent="0.3">
      <c r="A397" s="67">
        <v>3212</v>
      </c>
      <c r="B397" s="68" t="s">
        <v>183</v>
      </c>
      <c r="C397" s="44">
        <v>100</v>
      </c>
      <c r="D397" s="44">
        <v>342.92</v>
      </c>
      <c r="E397" s="199">
        <f t="shared" si="38"/>
        <v>342.92</v>
      </c>
    </row>
    <row r="398" spans="1:5" x14ac:dyDescent="0.3">
      <c r="A398" s="65">
        <v>322</v>
      </c>
      <c r="B398" s="66" t="s">
        <v>106</v>
      </c>
      <c r="C398" s="41">
        <f>C399</f>
        <v>100</v>
      </c>
      <c r="D398" s="41">
        <f>D399</f>
        <v>0</v>
      </c>
      <c r="E398" s="199">
        <f t="shared" si="38"/>
        <v>0</v>
      </c>
    </row>
    <row r="399" spans="1:5" x14ac:dyDescent="0.3">
      <c r="A399" s="67">
        <v>3221</v>
      </c>
      <c r="B399" s="68" t="s">
        <v>138</v>
      </c>
      <c r="C399" s="44">
        <v>100</v>
      </c>
      <c r="D399" s="44">
        <v>0</v>
      </c>
      <c r="E399" s="199">
        <f t="shared" si="38"/>
        <v>0</v>
      </c>
    </row>
    <row r="400" spans="1:5" x14ac:dyDescent="0.3">
      <c r="A400" s="162" t="s">
        <v>216</v>
      </c>
      <c r="B400" s="179" t="s">
        <v>217</v>
      </c>
      <c r="C400" s="161">
        <f>C401</f>
        <v>56240</v>
      </c>
      <c r="D400" s="161">
        <f>D401</f>
        <v>62490.97</v>
      </c>
      <c r="E400" s="115">
        <f t="shared" si="38"/>
        <v>111.11481152204836</v>
      </c>
    </row>
    <row r="401" spans="1:5" x14ac:dyDescent="0.3">
      <c r="A401" s="186">
        <v>3</v>
      </c>
      <c r="B401" s="187" t="s">
        <v>105</v>
      </c>
      <c r="C401" s="184">
        <f>C402+C411</f>
        <v>56240</v>
      </c>
      <c r="D401" s="184">
        <f>D402+D411</f>
        <v>62490.97</v>
      </c>
      <c r="E401" s="185">
        <f t="shared" si="38"/>
        <v>111.11481152204836</v>
      </c>
    </row>
    <row r="402" spans="1:5" x14ac:dyDescent="0.3">
      <c r="A402" s="195">
        <v>31</v>
      </c>
      <c r="B402" s="196" t="s">
        <v>43</v>
      </c>
      <c r="C402" s="193">
        <f>C403+C407+C409</f>
        <v>55840</v>
      </c>
      <c r="D402" s="193">
        <f>D403+D407+D409</f>
        <v>61668.6</v>
      </c>
      <c r="E402" s="194">
        <f t="shared" si="38"/>
        <v>110.43803724928367</v>
      </c>
    </row>
    <row r="403" spans="1:5" x14ac:dyDescent="0.3">
      <c r="A403" s="77">
        <v>311</v>
      </c>
      <c r="B403" s="78" t="s">
        <v>178</v>
      </c>
      <c r="C403" s="41">
        <f>SUM(C404:C406)</f>
        <v>46880</v>
      </c>
      <c r="D403" s="41">
        <f>SUM(D404:D406)</f>
        <v>47527.23</v>
      </c>
      <c r="E403" s="199">
        <f t="shared" si="38"/>
        <v>101.3806100682594</v>
      </c>
    </row>
    <row r="404" spans="1:5" x14ac:dyDescent="0.3">
      <c r="A404" s="67">
        <v>3111</v>
      </c>
      <c r="B404" s="68" t="s">
        <v>179</v>
      </c>
      <c r="C404" s="51">
        <v>42160</v>
      </c>
      <c r="D404" s="51">
        <v>43646.15</v>
      </c>
      <c r="E404" s="199">
        <f t="shared" si="38"/>
        <v>103.52502371916511</v>
      </c>
    </row>
    <row r="405" spans="1:5" x14ac:dyDescent="0.3">
      <c r="A405" s="67">
        <v>3113</v>
      </c>
      <c r="B405" s="68" t="s">
        <v>221</v>
      </c>
      <c r="C405" s="51">
        <v>3520</v>
      </c>
      <c r="D405" s="51">
        <v>2500.85</v>
      </c>
      <c r="E405" s="199">
        <f t="shared" si="38"/>
        <v>71.046875</v>
      </c>
    </row>
    <row r="406" spans="1:5" x14ac:dyDescent="0.3">
      <c r="A406" s="67">
        <v>3114</v>
      </c>
      <c r="B406" s="68" t="s">
        <v>222</v>
      </c>
      <c r="C406" s="51">
        <v>1200</v>
      </c>
      <c r="D406" s="51">
        <v>1380.23</v>
      </c>
      <c r="E406" s="199">
        <f t="shared" si="38"/>
        <v>115.01916666666668</v>
      </c>
    </row>
    <row r="407" spans="1:5" x14ac:dyDescent="0.3">
      <c r="A407" s="77">
        <v>312</v>
      </c>
      <c r="B407" s="78" t="s">
        <v>180</v>
      </c>
      <c r="C407" s="41">
        <f>C408</f>
        <v>2000</v>
      </c>
      <c r="D407" s="41">
        <f>D408</f>
        <v>6292.16</v>
      </c>
      <c r="E407" s="199">
        <f t="shared" si="38"/>
        <v>314.608</v>
      </c>
    </row>
    <row r="408" spans="1:5" x14ac:dyDescent="0.3">
      <c r="A408" s="67">
        <v>3121</v>
      </c>
      <c r="B408" s="68" t="s">
        <v>180</v>
      </c>
      <c r="C408" s="44">
        <v>2000</v>
      </c>
      <c r="D408" s="44">
        <v>6292.16</v>
      </c>
      <c r="E408" s="199">
        <f t="shared" si="38"/>
        <v>314.608</v>
      </c>
    </row>
    <row r="409" spans="1:5" x14ac:dyDescent="0.3">
      <c r="A409" s="77">
        <v>313</v>
      </c>
      <c r="B409" s="78" t="s">
        <v>181</v>
      </c>
      <c r="C409" s="41">
        <f>C410</f>
        <v>6960</v>
      </c>
      <c r="D409" s="41">
        <f>D410</f>
        <v>7849.21</v>
      </c>
      <c r="E409" s="199">
        <f t="shared" si="38"/>
        <v>112.77600574712643</v>
      </c>
    </row>
    <row r="410" spans="1:5" ht="27" x14ac:dyDescent="0.3">
      <c r="A410" s="67">
        <v>3132</v>
      </c>
      <c r="B410" s="68" t="s">
        <v>182</v>
      </c>
      <c r="C410" s="44">
        <v>6960</v>
      </c>
      <c r="D410" s="44">
        <v>7849.21</v>
      </c>
      <c r="E410" s="199">
        <f t="shared" si="38"/>
        <v>112.77600574712643</v>
      </c>
    </row>
    <row r="411" spans="1:5" x14ac:dyDescent="0.3">
      <c r="A411" s="195">
        <v>32</v>
      </c>
      <c r="B411" s="196" t="s">
        <v>44</v>
      </c>
      <c r="C411" s="193">
        <f t="shared" ref="C411:D412" si="40">C412</f>
        <v>400</v>
      </c>
      <c r="D411" s="193">
        <f t="shared" si="40"/>
        <v>822.37</v>
      </c>
      <c r="E411" s="194">
        <f t="shared" si="38"/>
        <v>205.59250000000003</v>
      </c>
    </row>
    <row r="412" spans="1:5" x14ac:dyDescent="0.3">
      <c r="A412" s="77">
        <v>321</v>
      </c>
      <c r="B412" s="78" t="s">
        <v>134</v>
      </c>
      <c r="C412" s="41">
        <f t="shared" si="40"/>
        <v>400</v>
      </c>
      <c r="D412" s="41">
        <f t="shared" si="40"/>
        <v>822.37</v>
      </c>
      <c r="E412" s="199">
        <f t="shared" si="38"/>
        <v>205.59250000000003</v>
      </c>
    </row>
    <row r="413" spans="1:5" x14ac:dyDescent="0.3">
      <c r="A413" s="67">
        <v>3212</v>
      </c>
      <c r="B413" s="68" t="s">
        <v>183</v>
      </c>
      <c r="C413" s="44">
        <v>400</v>
      </c>
      <c r="D413" s="44">
        <v>822.37</v>
      </c>
      <c r="E413" s="199">
        <f t="shared" si="38"/>
        <v>205.59250000000003</v>
      </c>
    </row>
    <row r="414" spans="1:5" hidden="1" x14ac:dyDescent="0.3">
      <c r="A414" s="149" t="s">
        <v>231</v>
      </c>
      <c r="B414" s="150" t="s">
        <v>232</v>
      </c>
      <c r="C414" s="145">
        <f t="shared" ref="C414:D418" si="41">C415</f>
        <v>0</v>
      </c>
      <c r="D414" s="145">
        <f t="shared" si="41"/>
        <v>0</v>
      </c>
      <c r="E414" s="146" t="e">
        <f t="shared" si="38"/>
        <v>#DIV/0!</v>
      </c>
    </row>
    <row r="415" spans="1:5" hidden="1" x14ac:dyDescent="0.3">
      <c r="A415" s="90" t="s">
        <v>233</v>
      </c>
      <c r="B415" s="91" t="s">
        <v>234</v>
      </c>
      <c r="C415" s="62">
        <f t="shared" si="41"/>
        <v>0</v>
      </c>
      <c r="D415" s="62">
        <f t="shared" si="41"/>
        <v>0</v>
      </c>
      <c r="E415" s="116" t="e">
        <f t="shared" si="38"/>
        <v>#DIV/0!</v>
      </c>
    </row>
    <row r="416" spans="1:5" hidden="1" x14ac:dyDescent="0.3">
      <c r="A416" s="73">
        <v>3</v>
      </c>
      <c r="B416" s="74" t="s">
        <v>105</v>
      </c>
      <c r="C416" s="63">
        <f t="shared" si="41"/>
        <v>0</v>
      </c>
      <c r="D416" s="63">
        <f t="shared" si="41"/>
        <v>0</v>
      </c>
      <c r="E416" s="116" t="e">
        <f t="shared" si="38"/>
        <v>#DIV/0!</v>
      </c>
    </row>
    <row r="417" spans="1:5" hidden="1" x14ac:dyDescent="0.3">
      <c r="A417" s="75">
        <v>31</v>
      </c>
      <c r="B417" s="76" t="s">
        <v>43</v>
      </c>
      <c r="C417" s="64">
        <f t="shared" si="41"/>
        <v>0</v>
      </c>
      <c r="D417" s="64">
        <f t="shared" si="41"/>
        <v>0</v>
      </c>
      <c r="E417" s="116" t="e">
        <f t="shared" si="38"/>
        <v>#DIV/0!</v>
      </c>
    </row>
    <row r="418" spans="1:5" hidden="1" x14ac:dyDescent="0.3">
      <c r="A418" s="77">
        <v>312</v>
      </c>
      <c r="B418" s="78" t="s">
        <v>180</v>
      </c>
      <c r="C418" s="41">
        <f t="shared" si="41"/>
        <v>0</v>
      </c>
      <c r="D418" s="41">
        <f t="shared" si="41"/>
        <v>0</v>
      </c>
      <c r="E418" s="116" t="e">
        <f t="shared" si="38"/>
        <v>#DIV/0!</v>
      </c>
    </row>
    <row r="419" spans="1:5" hidden="1" x14ac:dyDescent="0.3">
      <c r="A419" s="67">
        <v>3121</v>
      </c>
      <c r="B419" s="68" t="s">
        <v>180</v>
      </c>
      <c r="C419" s="43">
        <v>0</v>
      </c>
      <c r="D419" s="43">
        <v>0</v>
      </c>
      <c r="E419" s="116" t="e">
        <f t="shared" si="38"/>
        <v>#DIV/0!</v>
      </c>
    </row>
    <row r="420" spans="1:5" x14ac:dyDescent="0.3">
      <c r="A420" s="153" t="s">
        <v>235</v>
      </c>
      <c r="B420" s="154" t="s">
        <v>236</v>
      </c>
      <c r="C420" s="145">
        <f>C421+C426</f>
        <v>900</v>
      </c>
      <c r="D420" s="145">
        <f>D421+D426</f>
        <v>971.37</v>
      </c>
      <c r="E420" s="146">
        <f t="shared" si="38"/>
        <v>107.92999999999999</v>
      </c>
    </row>
    <row r="421" spans="1:5" x14ac:dyDescent="0.3">
      <c r="A421" s="180" t="s">
        <v>208</v>
      </c>
      <c r="B421" s="181" t="s">
        <v>209</v>
      </c>
      <c r="C421" s="161">
        <f t="shared" ref="C421:D424" si="42">C422</f>
        <v>50</v>
      </c>
      <c r="D421" s="161">
        <f t="shared" si="42"/>
        <v>0</v>
      </c>
      <c r="E421" s="115">
        <f t="shared" si="38"/>
        <v>0</v>
      </c>
    </row>
    <row r="422" spans="1:5" x14ac:dyDescent="0.3">
      <c r="A422" s="186">
        <v>3</v>
      </c>
      <c r="B422" s="187" t="s">
        <v>105</v>
      </c>
      <c r="C422" s="184">
        <f t="shared" si="42"/>
        <v>50</v>
      </c>
      <c r="D422" s="184">
        <f t="shared" si="42"/>
        <v>0</v>
      </c>
      <c r="E422" s="185">
        <f t="shared" si="38"/>
        <v>0</v>
      </c>
    </row>
    <row r="423" spans="1:5" x14ac:dyDescent="0.3">
      <c r="A423" s="195">
        <v>32</v>
      </c>
      <c r="B423" s="196" t="s">
        <v>44</v>
      </c>
      <c r="C423" s="193">
        <f t="shared" si="42"/>
        <v>50</v>
      </c>
      <c r="D423" s="193">
        <f t="shared" si="42"/>
        <v>0</v>
      </c>
      <c r="E423" s="194">
        <f t="shared" ref="E423:E486" si="43">D423/C423*100</f>
        <v>0</v>
      </c>
    </row>
    <row r="424" spans="1:5" x14ac:dyDescent="0.3">
      <c r="A424" s="77">
        <v>329</v>
      </c>
      <c r="B424" s="104" t="s">
        <v>150</v>
      </c>
      <c r="C424" s="41">
        <f t="shared" si="42"/>
        <v>50</v>
      </c>
      <c r="D424" s="41">
        <f t="shared" si="42"/>
        <v>0</v>
      </c>
      <c r="E424" s="199">
        <f t="shared" si="43"/>
        <v>0</v>
      </c>
    </row>
    <row r="425" spans="1:5" ht="27" x14ac:dyDescent="0.3">
      <c r="A425" s="67">
        <v>3299</v>
      </c>
      <c r="B425" s="68" t="s">
        <v>150</v>
      </c>
      <c r="C425" s="44">
        <v>50</v>
      </c>
      <c r="D425" s="44">
        <v>0</v>
      </c>
      <c r="E425" s="199">
        <f t="shared" si="43"/>
        <v>0</v>
      </c>
    </row>
    <row r="426" spans="1:5" x14ac:dyDescent="0.3">
      <c r="A426" s="162" t="s">
        <v>212</v>
      </c>
      <c r="B426" s="179" t="s">
        <v>213</v>
      </c>
      <c r="C426" s="161">
        <f t="shared" ref="C426:D428" si="44">C427</f>
        <v>850</v>
      </c>
      <c r="D426" s="161">
        <f t="shared" si="44"/>
        <v>971.37</v>
      </c>
      <c r="E426" s="115">
        <f t="shared" si="43"/>
        <v>114.27882352941177</v>
      </c>
    </row>
    <row r="427" spans="1:5" x14ac:dyDescent="0.3">
      <c r="A427" s="186">
        <v>3</v>
      </c>
      <c r="B427" s="187" t="s">
        <v>105</v>
      </c>
      <c r="C427" s="184">
        <f t="shared" si="44"/>
        <v>850</v>
      </c>
      <c r="D427" s="184">
        <f t="shared" si="44"/>
        <v>971.37</v>
      </c>
      <c r="E427" s="185">
        <f t="shared" si="43"/>
        <v>114.27882352941177</v>
      </c>
    </row>
    <row r="428" spans="1:5" x14ac:dyDescent="0.3">
      <c r="A428" s="195">
        <v>32</v>
      </c>
      <c r="B428" s="196" t="s">
        <v>44</v>
      </c>
      <c r="C428" s="193">
        <f t="shared" si="44"/>
        <v>850</v>
      </c>
      <c r="D428" s="193">
        <f t="shared" si="44"/>
        <v>971.37</v>
      </c>
      <c r="E428" s="194">
        <f t="shared" si="43"/>
        <v>114.27882352941177</v>
      </c>
    </row>
    <row r="429" spans="1:5" x14ac:dyDescent="0.3">
      <c r="A429" s="77">
        <v>329</v>
      </c>
      <c r="B429" s="104" t="s">
        <v>150</v>
      </c>
      <c r="C429" s="41">
        <f>C430+C431</f>
        <v>850</v>
      </c>
      <c r="D429" s="41">
        <f>D430+D431</f>
        <v>971.37</v>
      </c>
      <c r="E429" s="199">
        <f t="shared" si="43"/>
        <v>114.27882352941177</v>
      </c>
    </row>
    <row r="430" spans="1:5" x14ac:dyDescent="0.3">
      <c r="A430" s="67">
        <v>3294</v>
      </c>
      <c r="B430" s="105" t="s">
        <v>153</v>
      </c>
      <c r="C430" s="43">
        <v>50</v>
      </c>
      <c r="D430" s="43">
        <v>25</v>
      </c>
      <c r="E430" s="199">
        <f t="shared" si="43"/>
        <v>50</v>
      </c>
    </row>
    <row r="431" spans="1:5" ht="27" x14ac:dyDescent="0.3">
      <c r="A431" s="67">
        <v>3299</v>
      </c>
      <c r="B431" s="68" t="s">
        <v>150</v>
      </c>
      <c r="C431" s="44">
        <v>800</v>
      </c>
      <c r="D431" s="44">
        <v>946.37</v>
      </c>
      <c r="E431" s="199">
        <f t="shared" si="43"/>
        <v>118.29624999999999</v>
      </c>
    </row>
    <row r="432" spans="1:5" x14ac:dyDescent="0.3">
      <c r="A432" s="149" t="s">
        <v>237</v>
      </c>
      <c r="B432" s="150" t="s">
        <v>191</v>
      </c>
      <c r="C432" s="145">
        <f>C433+C444+C452+C460+C467</f>
        <v>9800</v>
      </c>
      <c r="D432" s="145">
        <f>D433+D444+D452+D460+D467</f>
        <v>3590.57</v>
      </c>
      <c r="E432" s="146">
        <f t="shared" si="43"/>
        <v>36.638469387755102</v>
      </c>
    </row>
    <row r="433" spans="1:5" x14ac:dyDescent="0.3">
      <c r="A433" s="170" t="s">
        <v>208</v>
      </c>
      <c r="B433" s="171" t="s">
        <v>209</v>
      </c>
      <c r="C433" s="161">
        <f t="shared" ref="C433:D434" si="45">C434</f>
        <v>3000</v>
      </c>
      <c r="D433" s="161">
        <f t="shared" si="45"/>
        <v>708.09</v>
      </c>
      <c r="E433" s="115">
        <f t="shared" si="43"/>
        <v>23.603000000000002</v>
      </c>
    </row>
    <row r="434" spans="1:5" ht="27" x14ac:dyDescent="0.3">
      <c r="A434" s="186">
        <v>4</v>
      </c>
      <c r="B434" s="187" t="s">
        <v>48</v>
      </c>
      <c r="C434" s="184">
        <f t="shared" si="45"/>
        <v>3000</v>
      </c>
      <c r="D434" s="184">
        <f t="shared" si="45"/>
        <v>708.09</v>
      </c>
      <c r="E434" s="185">
        <f t="shared" si="43"/>
        <v>23.603000000000002</v>
      </c>
    </row>
    <row r="435" spans="1:5" ht="27" x14ac:dyDescent="0.3">
      <c r="A435" s="195">
        <v>42</v>
      </c>
      <c r="B435" s="196" t="s">
        <v>122</v>
      </c>
      <c r="C435" s="193">
        <f>C436+C442</f>
        <v>3000</v>
      </c>
      <c r="D435" s="193">
        <f>D436+D442</f>
        <v>708.09</v>
      </c>
      <c r="E435" s="194">
        <f t="shared" si="43"/>
        <v>23.603000000000002</v>
      </c>
    </row>
    <row r="436" spans="1:5" x14ac:dyDescent="0.3">
      <c r="A436" s="77">
        <v>422</v>
      </c>
      <c r="B436" s="78" t="s">
        <v>192</v>
      </c>
      <c r="C436" s="41">
        <f>SUM(C437:C441)</f>
        <v>2600</v>
      </c>
      <c r="D436" s="41">
        <f>SUM(D437:D441)</f>
        <v>708.09</v>
      </c>
      <c r="E436" s="199">
        <f t="shared" si="43"/>
        <v>27.23423076923077</v>
      </c>
    </row>
    <row r="437" spans="1:5" x14ac:dyDescent="0.3">
      <c r="A437" s="67">
        <v>4221</v>
      </c>
      <c r="B437" s="68" t="s">
        <v>193</v>
      </c>
      <c r="C437" s="44">
        <v>1400</v>
      </c>
      <c r="D437" s="44">
        <v>708.09</v>
      </c>
      <c r="E437" s="199">
        <f t="shared" si="43"/>
        <v>50.577857142857141</v>
      </c>
    </row>
    <row r="438" spans="1:5" x14ac:dyDescent="0.3">
      <c r="A438" s="67">
        <v>4222</v>
      </c>
      <c r="B438" s="68" t="s">
        <v>238</v>
      </c>
      <c r="C438" s="44">
        <v>150</v>
      </c>
      <c r="D438" s="44">
        <v>0</v>
      </c>
      <c r="E438" s="199">
        <f t="shared" si="43"/>
        <v>0</v>
      </c>
    </row>
    <row r="439" spans="1:5" x14ac:dyDescent="0.3">
      <c r="A439" s="67">
        <v>4223</v>
      </c>
      <c r="B439" s="68" t="s">
        <v>239</v>
      </c>
      <c r="C439" s="44">
        <v>150</v>
      </c>
      <c r="D439" s="44">
        <v>0</v>
      </c>
      <c r="E439" s="199">
        <f t="shared" si="43"/>
        <v>0</v>
      </c>
    </row>
    <row r="440" spans="1:5" x14ac:dyDescent="0.3">
      <c r="A440" s="67">
        <v>4226</v>
      </c>
      <c r="B440" s="68" t="s">
        <v>240</v>
      </c>
      <c r="C440" s="44">
        <v>400</v>
      </c>
      <c r="D440" s="44">
        <v>0</v>
      </c>
      <c r="E440" s="199">
        <f t="shared" si="43"/>
        <v>0</v>
      </c>
    </row>
    <row r="441" spans="1:5" ht="27" x14ac:dyDescent="0.3">
      <c r="A441" s="67">
        <v>4227</v>
      </c>
      <c r="B441" s="68" t="s">
        <v>195</v>
      </c>
      <c r="C441" s="44">
        <v>500</v>
      </c>
      <c r="D441" s="44">
        <v>0</v>
      </c>
      <c r="E441" s="199">
        <f t="shared" si="43"/>
        <v>0</v>
      </c>
    </row>
    <row r="442" spans="1:5" ht="27" x14ac:dyDescent="0.3">
      <c r="A442" s="77">
        <v>424</v>
      </c>
      <c r="B442" s="78" t="s">
        <v>199</v>
      </c>
      <c r="C442" s="41">
        <f>C443</f>
        <v>400</v>
      </c>
      <c r="D442" s="41">
        <f>D443</f>
        <v>0</v>
      </c>
      <c r="E442" s="199">
        <f t="shared" si="43"/>
        <v>0</v>
      </c>
    </row>
    <row r="443" spans="1:5" x14ac:dyDescent="0.3">
      <c r="A443" s="67">
        <v>4241</v>
      </c>
      <c r="B443" s="68" t="s">
        <v>200</v>
      </c>
      <c r="C443" s="44">
        <v>400</v>
      </c>
      <c r="D443" s="44">
        <v>0</v>
      </c>
      <c r="E443" s="199">
        <f t="shared" si="43"/>
        <v>0</v>
      </c>
    </row>
    <row r="444" spans="1:5" x14ac:dyDescent="0.3">
      <c r="A444" s="170" t="s">
        <v>212</v>
      </c>
      <c r="B444" s="171" t="s">
        <v>213</v>
      </c>
      <c r="C444" s="161">
        <f t="shared" ref="C444:D445" si="46">C445</f>
        <v>1800</v>
      </c>
      <c r="D444" s="161">
        <f t="shared" si="46"/>
        <v>246.56</v>
      </c>
      <c r="E444" s="115">
        <f t="shared" si="43"/>
        <v>13.697777777777778</v>
      </c>
    </row>
    <row r="445" spans="1:5" ht="27" x14ac:dyDescent="0.3">
      <c r="A445" s="186">
        <v>4</v>
      </c>
      <c r="B445" s="187" t="s">
        <v>48</v>
      </c>
      <c r="C445" s="184">
        <f t="shared" si="46"/>
        <v>1800</v>
      </c>
      <c r="D445" s="184">
        <f t="shared" si="46"/>
        <v>246.56</v>
      </c>
      <c r="E445" s="185">
        <f t="shared" si="43"/>
        <v>13.697777777777778</v>
      </c>
    </row>
    <row r="446" spans="1:5" ht="27" x14ac:dyDescent="0.3">
      <c r="A446" s="195">
        <v>42</v>
      </c>
      <c r="B446" s="196" t="s">
        <v>122</v>
      </c>
      <c r="C446" s="193">
        <f>C447+C450</f>
        <v>1800</v>
      </c>
      <c r="D446" s="193">
        <f>D447+D450</f>
        <v>246.56</v>
      </c>
      <c r="E446" s="194">
        <f t="shared" si="43"/>
        <v>13.697777777777778</v>
      </c>
    </row>
    <row r="447" spans="1:5" x14ac:dyDescent="0.3">
      <c r="A447" s="77">
        <v>422</v>
      </c>
      <c r="B447" s="78" t="s">
        <v>192</v>
      </c>
      <c r="C447" s="41">
        <f>SUM(C448:C449)</f>
        <v>1650</v>
      </c>
      <c r="D447" s="41">
        <f>SUM(D448:D449)</f>
        <v>0</v>
      </c>
      <c r="E447" s="199">
        <f t="shared" si="43"/>
        <v>0</v>
      </c>
    </row>
    <row r="448" spans="1:5" x14ac:dyDescent="0.3">
      <c r="A448" s="67">
        <v>4221</v>
      </c>
      <c r="B448" s="68" t="s">
        <v>193</v>
      </c>
      <c r="C448" s="44">
        <v>650</v>
      </c>
      <c r="D448" s="44">
        <v>0</v>
      </c>
      <c r="E448" s="199">
        <f t="shared" si="43"/>
        <v>0</v>
      </c>
    </row>
    <row r="449" spans="1:5" ht="27" x14ac:dyDescent="0.3">
      <c r="A449" s="67">
        <v>4227</v>
      </c>
      <c r="B449" s="68" t="s">
        <v>195</v>
      </c>
      <c r="C449" s="44">
        <v>1000</v>
      </c>
      <c r="D449" s="44">
        <v>0</v>
      </c>
      <c r="E449" s="199">
        <f t="shared" si="43"/>
        <v>0</v>
      </c>
    </row>
    <row r="450" spans="1:5" ht="27" x14ac:dyDescent="0.3">
      <c r="A450" s="77">
        <v>424</v>
      </c>
      <c r="B450" s="78" t="s">
        <v>199</v>
      </c>
      <c r="C450" s="41">
        <f>C451</f>
        <v>150</v>
      </c>
      <c r="D450" s="41">
        <f>D451</f>
        <v>246.56</v>
      </c>
      <c r="E450" s="199">
        <f t="shared" si="43"/>
        <v>164.37333333333333</v>
      </c>
    </row>
    <row r="451" spans="1:5" x14ac:dyDescent="0.3">
      <c r="A451" s="67">
        <v>4241</v>
      </c>
      <c r="B451" s="68" t="s">
        <v>200</v>
      </c>
      <c r="C451" s="44">
        <v>150</v>
      </c>
      <c r="D451" s="44">
        <v>246.56</v>
      </c>
      <c r="E451" s="199">
        <f t="shared" si="43"/>
        <v>164.37333333333333</v>
      </c>
    </row>
    <row r="452" spans="1:5" x14ac:dyDescent="0.3">
      <c r="A452" s="170" t="s">
        <v>216</v>
      </c>
      <c r="B452" s="171" t="s">
        <v>217</v>
      </c>
      <c r="C452" s="161">
        <f t="shared" ref="C452:D453" si="47">C453</f>
        <v>3500</v>
      </c>
      <c r="D452" s="161">
        <f t="shared" si="47"/>
        <v>1610</v>
      </c>
      <c r="E452" s="115">
        <f t="shared" si="43"/>
        <v>46</v>
      </c>
    </row>
    <row r="453" spans="1:5" ht="27" x14ac:dyDescent="0.3">
      <c r="A453" s="186">
        <v>4</v>
      </c>
      <c r="B453" s="187" t="s">
        <v>48</v>
      </c>
      <c r="C453" s="184">
        <f t="shared" si="47"/>
        <v>3500</v>
      </c>
      <c r="D453" s="184">
        <f t="shared" si="47"/>
        <v>1610</v>
      </c>
      <c r="E453" s="185">
        <f t="shared" si="43"/>
        <v>46</v>
      </c>
    </row>
    <row r="454" spans="1:5" ht="27" x14ac:dyDescent="0.3">
      <c r="A454" s="195">
        <v>42</v>
      </c>
      <c r="B454" s="196" t="s">
        <v>122</v>
      </c>
      <c r="C454" s="193">
        <f>C455+C458</f>
        <v>3500</v>
      </c>
      <c r="D454" s="193">
        <f>D455+D458</f>
        <v>1610</v>
      </c>
      <c r="E454" s="194">
        <f t="shared" si="43"/>
        <v>46</v>
      </c>
    </row>
    <row r="455" spans="1:5" x14ac:dyDescent="0.3">
      <c r="A455" s="77">
        <v>422</v>
      </c>
      <c r="B455" s="78" t="s">
        <v>192</v>
      </c>
      <c r="C455" s="41">
        <f>SUM(C456:C457)</f>
        <v>1500</v>
      </c>
      <c r="D455" s="41">
        <f>SUM(D456:D457)</f>
        <v>0</v>
      </c>
      <c r="E455" s="199">
        <f t="shared" si="43"/>
        <v>0</v>
      </c>
    </row>
    <row r="456" spans="1:5" x14ac:dyDescent="0.3">
      <c r="A456" s="67">
        <v>4221</v>
      </c>
      <c r="B456" s="68" t="s">
        <v>193</v>
      </c>
      <c r="C456" s="44">
        <v>800</v>
      </c>
      <c r="D456" s="44">
        <v>0</v>
      </c>
      <c r="E456" s="199">
        <f t="shared" si="43"/>
        <v>0</v>
      </c>
    </row>
    <row r="457" spans="1:5" ht="27" x14ac:dyDescent="0.3">
      <c r="A457" s="67">
        <v>4227</v>
      </c>
      <c r="B457" s="68" t="s">
        <v>195</v>
      </c>
      <c r="C457" s="44">
        <v>700</v>
      </c>
      <c r="D457" s="44">
        <v>0</v>
      </c>
      <c r="E457" s="199">
        <f t="shared" si="43"/>
        <v>0</v>
      </c>
    </row>
    <row r="458" spans="1:5" ht="27" x14ac:dyDescent="0.3">
      <c r="A458" s="77">
        <v>424</v>
      </c>
      <c r="B458" s="78" t="s">
        <v>199</v>
      </c>
      <c r="C458" s="41">
        <f>C459</f>
        <v>2000</v>
      </c>
      <c r="D458" s="41">
        <f>D459</f>
        <v>1610</v>
      </c>
      <c r="E458" s="199">
        <f t="shared" si="43"/>
        <v>80.5</v>
      </c>
    </row>
    <row r="459" spans="1:5" x14ac:dyDescent="0.3">
      <c r="A459" s="67">
        <v>4241</v>
      </c>
      <c r="B459" s="68" t="s">
        <v>200</v>
      </c>
      <c r="C459" s="44">
        <v>2000</v>
      </c>
      <c r="D459" s="44">
        <v>1610</v>
      </c>
      <c r="E459" s="199">
        <f t="shared" si="43"/>
        <v>80.5</v>
      </c>
    </row>
    <row r="460" spans="1:5" x14ac:dyDescent="0.3">
      <c r="A460" s="170" t="s">
        <v>218</v>
      </c>
      <c r="B460" s="171" t="s">
        <v>219</v>
      </c>
      <c r="C460" s="161">
        <f t="shared" ref="C460:D462" si="48">C461</f>
        <v>1000</v>
      </c>
      <c r="D460" s="161">
        <f t="shared" si="48"/>
        <v>1025.92</v>
      </c>
      <c r="E460" s="115">
        <f t="shared" si="43"/>
        <v>102.59200000000001</v>
      </c>
    </row>
    <row r="461" spans="1:5" ht="27" x14ac:dyDescent="0.3">
      <c r="A461" s="186">
        <v>4</v>
      </c>
      <c r="B461" s="187" t="s">
        <v>48</v>
      </c>
      <c r="C461" s="184">
        <f t="shared" si="48"/>
        <v>1000</v>
      </c>
      <c r="D461" s="184">
        <f t="shared" si="48"/>
        <v>1025.92</v>
      </c>
      <c r="E461" s="185">
        <f t="shared" si="43"/>
        <v>102.59200000000001</v>
      </c>
    </row>
    <row r="462" spans="1:5" ht="27" x14ac:dyDescent="0.3">
      <c r="A462" s="195">
        <v>42</v>
      </c>
      <c r="B462" s="196" t="s">
        <v>122</v>
      </c>
      <c r="C462" s="193">
        <f t="shared" si="48"/>
        <v>1000</v>
      </c>
      <c r="D462" s="193">
        <f t="shared" si="48"/>
        <v>1025.92</v>
      </c>
      <c r="E462" s="194">
        <f t="shared" si="43"/>
        <v>102.59200000000001</v>
      </c>
    </row>
    <row r="463" spans="1:5" x14ac:dyDescent="0.3">
      <c r="A463" s="77">
        <v>422</v>
      </c>
      <c r="B463" s="78" t="s">
        <v>192</v>
      </c>
      <c r="C463" s="41">
        <f>SUM(C464:C466)</f>
        <v>1000</v>
      </c>
      <c r="D463" s="41">
        <f>SUM(D464:D466)</f>
        <v>1025.92</v>
      </c>
      <c r="E463" s="199">
        <f t="shared" si="43"/>
        <v>102.59200000000001</v>
      </c>
    </row>
    <row r="464" spans="1:5" x14ac:dyDescent="0.3">
      <c r="A464" s="67">
        <v>4221</v>
      </c>
      <c r="B464" s="68" t="s">
        <v>193</v>
      </c>
      <c r="C464" s="44">
        <v>500</v>
      </c>
      <c r="D464" s="44">
        <v>0</v>
      </c>
      <c r="E464" s="199">
        <f t="shared" si="43"/>
        <v>0</v>
      </c>
    </row>
    <row r="465" spans="1:5" x14ac:dyDescent="0.3">
      <c r="A465" s="67">
        <v>4226</v>
      </c>
      <c r="B465" s="68" t="s">
        <v>240</v>
      </c>
      <c r="C465" s="44">
        <v>500</v>
      </c>
      <c r="D465" s="44">
        <v>1025.92</v>
      </c>
      <c r="E465" s="199">
        <f t="shared" si="43"/>
        <v>205.18400000000003</v>
      </c>
    </row>
    <row r="466" spans="1:5" ht="27" x14ac:dyDescent="0.3">
      <c r="A466" s="67">
        <v>4227</v>
      </c>
      <c r="B466" s="68" t="s">
        <v>195</v>
      </c>
      <c r="C466" s="44">
        <v>0</v>
      </c>
      <c r="D466" s="44">
        <v>0</v>
      </c>
      <c r="E466" s="199" t="e">
        <f t="shared" si="43"/>
        <v>#DIV/0!</v>
      </c>
    </row>
    <row r="467" spans="1:5" ht="27" x14ac:dyDescent="0.3">
      <c r="A467" s="177" t="s">
        <v>241</v>
      </c>
      <c r="B467" s="163" t="s">
        <v>242</v>
      </c>
      <c r="C467" s="161">
        <f t="shared" ref="C467:D470" si="49">C468</f>
        <v>500</v>
      </c>
      <c r="D467" s="161">
        <f t="shared" si="49"/>
        <v>0</v>
      </c>
      <c r="E467" s="115">
        <f t="shared" si="43"/>
        <v>0</v>
      </c>
    </row>
    <row r="468" spans="1:5" ht="27" x14ac:dyDescent="0.3">
      <c r="A468" s="186">
        <v>4</v>
      </c>
      <c r="B468" s="187" t="s">
        <v>48</v>
      </c>
      <c r="C468" s="184">
        <f t="shared" si="49"/>
        <v>500</v>
      </c>
      <c r="D468" s="184">
        <f t="shared" si="49"/>
        <v>0</v>
      </c>
      <c r="E468" s="185">
        <f t="shared" si="43"/>
        <v>0</v>
      </c>
    </row>
    <row r="469" spans="1:5" ht="27" x14ac:dyDescent="0.3">
      <c r="A469" s="195">
        <v>42</v>
      </c>
      <c r="B469" s="196" t="s">
        <v>122</v>
      </c>
      <c r="C469" s="193">
        <f t="shared" si="49"/>
        <v>500</v>
      </c>
      <c r="D469" s="193">
        <f t="shared" si="49"/>
        <v>0</v>
      </c>
      <c r="E469" s="194">
        <f t="shared" si="43"/>
        <v>0</v>
      </c>
    </row>
    <row r="470" spans="1:5" x14ac:dyDescent="0.3">
      <c r="A470" s="77">
        <v>422</v>
      </c>
      <c r="B470" s="78" t="s">
        <v>192</v>
      </c>
      <c r="C470" s="41">
        <f t="shared" si="49"/>
        <v>500</v>
      </c>
      <c r="D470" s="41">
        <f t="shared" si="49"/>
        <v>0</v>
      </c>
      <c r="E470" s="199">
        <f t="shared" si="43"/>
        <v>0</v>
      </c>
    </row>
    <row r="471" spans="1:5" x14ac:dyDescent="0.3">
      <c r="A471" s="67">
        <v>4221</v>
      </c>
      <c r="B471" s="68" t="s">
        <v>193</v>
      </c>
      <c r="C471" s="44">
        <v>500</v>
      </c>
      <c r="D471" s="44">
        <v>0</v>
      </c>
      <c r="E471" s="199">
        <f t="shared" si="43"/>
        <v>0</v>
      </c>
    </row>
    <row r="472" spans="1:5" hidden="1" x14ac:dyDescent="0.3">
      <c r="A472" s="89" t="s">
        <v>243</v>
      </c>
      <c r="B472" s="70" t="s">
        <v>244</v>
      </c>
      <c r="C472" s="61">
        <f t="shared" ref="C472:D473" si="50">C473</f>
        <v>0</v>
      </c>
      <c r="D472" s="61">
        <f t="shared" si="50"/>
        <v>0</v>
      </c>
      <c r="E472" s="116" t="e">
        <f t="shared" si="43"/>
        <v>#DIV/0!</v>
      </c>
    </row>
    <row r="473" spans="1:5" hidden="1" x14ac:dyDescent="0.3">
      <c r="A473" s="99" t="s">
        <v>216</v>
      </c>
      <c r="B473" s="100" t="s">
        <v>217</v>
      </c>
      <c r="C473" s="62">
        <f t="shared" si="50"/>
        <v>0</v>
      </c>
      <c r="D473" s="62">
        <f t="shared" si="50"/>
        <v>0</v>
      </c>
      <c r="E473" s="116" t="e">
        <f t="shared" si="43"/>
        <v>#DIV/0!</v>
      </c>
    </row>
    <row r="474" spans="1:5" ht="27" hidden="1" x14ac:dyDescent="0.3">
      <c r="A474" s="73">
        <v>4</v>
      </c>
      <c r="B474" s="74" t="s">
        <v>48</v>
      </c>
      <c r="C474" s="63">
        <f>C478</f>
        <v>0</v>
      </c>
      <c r="D474" s="63">
        <f>D478</f>
        <v>0</v>
      </c>
      <c r="E474" s="116" t="e">
        <f t="shared" si="43"/>
        <v>#DIV/0!</v>
      </c>
    </row>
    <row r="475" spans="1:5" ht="27" hidden="1" x14ac:dyDescent="0.3">
      <c r="A475" s="75">
        <v>42</v>
      </c>
      <c r="B475" s="76" t="s">
        <v>122</v>
      </c>
      <c r="C475" s="64">
        <f t="shared" ref="C475:D476" si="51">C476</f>
        <v>0</v>
      </c>
      <c r="D475" s="64">
        <f t="shared" si="51"/>
        <v>0</v>
      </c>
      <c r="E475" s="116" t="e">
        <f t="shared" si="43"/>
        <v>#DIV/0!</v>
      </c>
    </row>
    <row r="476" spans="1:5" hidden="1" x14ac:dyDescent="0.3">
      <c r="A476" s="77">
        <v>421</v>
      </c>
      <c r="B476" s="78" t="s">
        <v>123</v>
      </c>
      <c r="C476" s="95">
        <f t="shared" si="51"/>
        <v>0</v>
      </c>
      <c r="D476" s="95">
        <f t="shared" si="51"/>
        <v>0</v>
      </c>
      <c r="E476" s="116" t="e">
        <f t="shared" si="43"/>
        <v>#DIV/0!</v>
      </c>
    </row>
    <row r="477" spans="1:5" hidden="1" x14ac:dyDescent="0.3">
      <c r="A477" s="67">
        <v>4214</v>
      </c>
      <c r="B477" s="68" t="s">
        <v>245</v>
      </c>
      <c r="C477" s="80">
        <v>0</v>
      </c>
      <c r="D477" s="80">
        <v>0</v>
      </c>
      <c r="E477" s="116" t="e">
        <f t="shared" si="43"/>
        <v>#DIV/0!</v>
      </c>
    </row>
    <row r="478" spans="1:5" ht="27" hidden="1" x14ac:dyDescent="0.3">
      <c r="A478" s="75">
        <v>45</v>
      </c>
      <c r="B478" s="76" t="s">
        <v>51</v>
      </c>
      <c r="C478" s="64">
        <f>C479+C481</f>
        <v>0</v>
      </c>
      <c r="D478" s="64">
        <f>D479+D481</f>
        <v>0</v>
      </c>
      <c r="E478" s="116" t="e">
        <f t="shared" si="43"/>
        <v>#DIV/0!</v>
      </c>
    </row>
    <row r="479" spans="1:5" ht="27" hidden="1" x14ac:dyDescent="0.3">
      <c r="A479" s="77">
        <v>451</v>
      </c>
      <c r="B479" s="78" t="s">
        <v>117</v>
      </c>
      <c r="C479" s="41">
        <f>C480</f>
        <v>0</v>
      </c>
      <c r="D479" s="41">
        <f>D480</f>
        <v>0</v>
      </c>
      <c r="E479" s="116" t="e">
        <f t="shared" si="43"/>
        <v>#DIV/0!</v>
      </c>
    </row>
    <row r="480" spans="1:5" ht="27" hidden="1" x14ac:dyDescent="0.3">
      <c r="A480" s="67">
        <v>4511</v>
      </c>
      <c r="B480" s="68" t="s">
        <v>117</v>
      </c>
      <c r="C480" s="43">
        <v>0</v>
      </c>
      <c r="D480" s="43">
        <v>0</v>
      </c>
      <c r="E480" s="116" t="e">
        <f t="shared" si="43"/>
        <v>#DIV/0!</v>
      </c>
    </row>
    <row r="481" spans="1:5" ht="27" hidden="1" x14ac:dyDescent="0.3">
      <c r="A481" s="77">
        <v>452</v>
      </c>
      <c r="B481" s="94" t="s">
        <v>246</v>
      </c>
      <c r="C481" s="41">
        <f>C482</f>
        <v>0</v>
      </c>
      <c r="D481" s="41">
        <f>D482</f>
        <v>0</v>
      </c>
      <c r="E481" s="116" t="e">
        <f t="shared" si="43"/>
        <v>#DIV/0!</v>
      </c>
    </row>
    <row r="482" spans="1:5" ht="27" hidden="1" x14ac:dyDescent="0.3">
      <c r="A482" s="67">
        <v>4521</v>
      </c>
      <c r="B482" s="96" t="s">
        <v>246</v>
      </c>
      <c r="C482" s="43">
        <v>0</v>
      </c>
      <c r="D482" s="43">
        <v>0</v>
      </c>
      <c r="E482" s="116" t="e">
        <f t="shared" si="43"/>
        <v>#DIV/0!</v>
      </c>
    </row>
    <row r="483" spans="1:5" x14ac:dyDescent="0.3">
      <c r="A483" s="148" t="s">
        <v>247</v>
      </c>
      <c r="B483" s="150" t="s">
        <v>248</v>
      </c>
      <c r="C483" s="145">
        <f t="shared" ref="C483:D487" si="52">C484</f>
        <v>15500</v>
      </c>
      <c r="D483" s="145">
        <f t="shared" si="52"/>
        <v>9754.14</v>
      </c>
      <c r="E483" s="146">
        <f t="shared" si="43"/>
        <v>62.92993548387097</v>
      </c>
    </row>
    <row r="484" spans="1:5" x14ac:dyDescent="0.3">
      <c r="A484" s="170" t="s">
        <v>249</v>
      </c>
      <c r="B484" s="171" t="s">
        <v>250</v>
      </c>
      <c r="C484" s="161">
        <f t="shared" si="52"/>
        <v>15500</v>
      </c>
      <c r="D484" s="161">
        <f t="shared" si="52"/>
        <v>9754.14</v>
      </c>
      <c r="E484" s="115">
        <f t="shared" si="43"/>
        <v>62.92993548387097</v>
      </c>
    </row>
    <row r="485" spans="1:5" x14ac:dyDescent="0.3">
      <c r="A485" s="186">
        <v>3</v>
      </c>
      <c r="B485" s="187" t="s">
        <v>105</v>
      </c>
      <c r="C485" s="184">
        <f t="shared" si="52"/>
        <v>15500</v>
      </c>
      <c r="D485" s="184">
        <f t="shared" si="52"/>
        <v>9754.14</v>
      </c>
      <c r="E485" s="185">
        <f t="shared" si="43"/>
        <v>62.92993548387097</v>
      </c>
    </row>
    <row r="486" spans="1:5" x14ac:dyDescent="0.3">
      <c r="A486" s="195">
        <v>32</v>
      </c>
      <c r="B486" s="196" t="s">
        <v>44</v>
      </c>
      <c r="C486" s="193">
        <f t="shared" si="52"/>
        <v>15500</v>
      </c>
      <c r="D486" s="193">
        <f t="shared" si="52"/>
        <v>9754.14</v>
      </c>
      <c r="E486" s="194">
        <f t="shared" si="43"/>
        <v>62.92993548387097</v>
      </c>
    </row>
    <row r="487" spans="1:5" ht="27" x14ac:dyDescent="0.3">
      <c r="A487" s="77">
        <v>329</v>
      </c>
      <c r="B487" s="78" t="s">
        <v>150</v>
      </c>
      <c r="C487" s="41">
        <f t="shared" si="52"/>
        <v>15500</v>
      </c>
      <c r="D487" s="41">
        <f t="shared" si="52"/>
        <v>9754.14</v>
      </c>
      <c r="E487" s="199">
        <f t="shared" ref="E487:E543" si="53">D487/C487*100</f>
        <v>62.92993548387097</v>
      </c>
    </row>
    <row r="488" spans="1:5" ht="27" x14ac:dyDescent="0.3">
      <c r="A488" s="67">
        <v>3299</v>
      </c>
      <c r="B488" s="68" t="s">
        <v>150</v>
      </c>
      <c r="C488" s="44">
        <v>15500</v>
      </c>
      <c r="D488" s="44">
        <v>9754.14</v>
      </c>
      <c r="E488" s="199">
        <f t="shared" si="53"/>
        <v>62.92993548387097</v>
      </c>
    </row>
    <row r="489" spans="1:5" ht="27" x14ac:dyDescent="0.3">
      <c r="A489" s="148" t="s">
        <v>251</v>
      </c>
      <c r="B489" s="150" t="s">
        <v>252</v>
      </c>
      <c r="C489" s="145">
        <f>C490+C499+C508</f>
        <v>136050</v>
      </c>
      <c r="D489" s="145">
        <f>D490+D499+D508</f>
        <v>138482.72</v>
      </c>
      <c r="E489" s="146">
        <f t="shared" si="53"/>
        <v>101.78810731348769</v>
      </c>
    </row>
    <row r="490" spans="1:5" x14ac:dyDescent="0.3">
      <c r="A490" s="177" t="s">
        <v>208</v>
      </c>
      <c r="B490" s="163" t="s">
        <v>209</v>
      </c>
      <c r="C490" s="161">
        <f>C491+C495</f>
        <v>0</v>
      </c>
      <c r="D490" s="161">
        <f>D491+D495</f>
        <v>0</v>
      </c>
      <c r="E490" s="115">
        <v>0</v>
      </c>
    </row>
    <row r="491" spans="1:5" x14ac:dyDescent="0.3">
      <c r="A491" s="182">
        <v>3</v>
      </c>
      <c r="B491" s="183" t="s">
        <v>105</v>
      </c>
      <c r="C491" s="184">
        <f t="shared" ref="C491:D493" si="54">C492</f>
        <v>0</v>
      </c>
      <c r="D491" s="184">
        <f t="shared" si="54"/>
        <v>0</v>
      </c>
      <c r="E491" s="185">
        <v>0</v>
      </c>
    </row>
    <row r="492" spans="1:5" ht="40.200000000000003" x14ac:dyDescent="0.3">
      <c r="A492" s="195">
        <v>37</v>
      </c>
      <c r="B492" s="196" t="s">
        <v>46</v>
      </c>
      <c r="C492" s="193">
        <f t="shared" si="54"/>
        <v>0</v>
      </c>
      <c r="D492" s="193">
        <f t="shared" si="54"/>
        <v>0</v>
      </c>
      <c r="E492" s="194">
        <v>0</v>
      </c>
    </row>
    <row r="493" spans="1:5" ht="27" x14ac:dyDescent="0.3">
      <c r="A493" s="77">
        <v>372</v>
      </c>
      <c r="B493" s="78" t="s">
        <v>253</v>
      </c>
      <c r="C493" s="41">
        <f t="shared" si="54"/>
        <v>0</v>
      </c>
      <c r="D493" s="41">
        <f t="shared" si="54"/>
        <v>0</v>
      </c>
      <c r="E493" s="199" t="e">
        <f t="shared" si="53"/>
        <v>#DIV/0!</v>
      </c>
    </row>
    <row r="494" spans="1:5" ht="27" x14ac:dyDescent="0.3">
      <c r="A494" s="67">
        <v>3722</v>
      </c>
      <c r="B494" s="68" t="s">
        <v>254</v>
      </c>
      <c r="C494" s="44">
        <v>0</v>
      </c>
      <c r="D494" s="44">
        <v>0</v>
      </c>
      <c r="E494" s="199" t="e">
        <f t="shared" si="53"/>
        <v>#DIV/0!</v>
      </c>
    </row>
    <row r="495" spans="1:5" ht="27" x14ac:dyDescent="0.3">
      <c r="A495" s="186">
        <v>4</v>
      </c>
      <c r="B495" s="187" t="s">
        <v>48</v>
      </c>
      <c r="C495" s="184">
        <f t="shared" ref="C495:D497" si="55">C496</f>
        <v>0</v>
      </c>
      <c r="D495" s="184">
        <f t="shared" si="55"/>
        <v>0</v>
      </c>
      <c r="E495" s="185">
        <v>0</v>
      </c>
    </row>
    <row r="496" spans="1:5" ht="27" x14ac:dyDescent="0.3">
      <c r="A496" s="195">
        <v>42</v>
      </c>
      <c r="B496" s="196" t="s">
        <v>122</v>
      </c>
      <c r="C496" s="193">
        <f t="shared" si="55"/>
        <v>0</v>
      </c>
      <c r="D496" s="193">
        <f t="shared" si="55"/>
        <v>0</v>
      </c>
      <c r="E496" s="194">
        <v>0</v>
      </c>
    </row>
    <row r="497" spans="1:5" ht="27" x14ac:dyDescent="0.3">
      <c r="A497" s="77">
        <v>424</v>
      </c>
      <c r="B497" s="78" t="s">
        <v>199</v>
      </c>
      <c r="C497" s="41">
        <f t="shared" si="55"/>
        <v>0</v>
      </c>
      <c r="D497" s="41">
        <f t="shared" si="55"/>
        <v>0</v>
      </c>
      <c r="E497" s="199">
        <v>0</v>
      </c>
    </row>
    <row r="498" spans="1:5" x14ac:dyDescent="0.3">
      <c r="A498" s="67">
        <v>4241</v>
      </c>
      <c r="B498" s="68" t="s">
        <v>255</v>
      </c>
      <c r="C498" s="44">
        <v>0</v>
      </c>
      <c r="D498" s="44">
        <v>0</v>
      </c>
      <c r="E498" s="199">
        <v>0</v>
      </c>
    </row>
    <row r="499" spans="1:5" x14ac:dyDescent="0.3">
      <c r="A499" s="177" t="s">
        <v>212</v>
      </c>
      <c r="B499" s="163" t="s">
        <v>213</v>
      </c>
      <c r="C499" s="161">
        <f>C500+C504</f>
        <v>50</v>
      </c>
      <c r="D499" s="161">
        <f>D500+D504</f>
        <v>0</v>
      </c>
      <c r="E499" s="115">
        <f t="shared" si="53"/>
        <v>0</v>
      </c>
    </row>
    <row r="500" spans="1:5" x14ac:dyDescent="0.3">
      <c r="A500" s="182">
        <v>3</v>
      </c>
      <c r="B500" s="183" t="s">
        <v>105</v>
      </c>
      <c r="C500" s="184">
        <f t="shared" ref="C500:D502" si="56">C501</f>
        <v>50</v>
      </c>
      <c r="D500" s="184">
        <f t="shared" si="56"/>
        <v>0</v>
      </c>
      <c r="E500" s="185">
        <f t="shared" si="53"/>
        <v>0</v>
      </c>
    </row>
    <row r="501" spans="1:5" ht="40.200000000000003" x14ac:dyDescent="0.3">
      <c r="A501" s="195">
        <v>37</v>
      </c>
      <c r="B501" s="196" t="s">
        <v>46</v>
      </c>
      <c r="C501" s="193">
        <f t="shared" si="56"/>
        <v>50</v>
      </c>
      <c r="D501" s="193">
        <f t="shared" si="56"/>
        <v>0</v>
      </c>
      <c r="E501" s="194">
        <f t="shared" si="53"/>
        <v>0</v>
      </c>
    </row>
    <row r="502" spans="1:5" ht="27" x14ac:dyDescent="0.3">
      <c r="A502" s="77">
        <v>372</v>
      </c>
      <c r="B502" s="78" t="s">
        <v>253</v>
      </c>
      <c r="C502" s="41">
        <f t="shared" si="56"/>
        <v>50</v>
      </c>
      <c r="D502" s="41">
        <f t="shared" si="56"/>
        <v>0</v>
      </c>
      <c r="E502" s="199">
        <f t="shared" si="53"/>
        <v>0</v>
      </c>
    </row>
    <row r="503" spans="1:5" ht="27" x14ac:dyDescent="0.3">
      <c r="A503" s="67">
        <v>3722</v>
      </c>
      <c r="B503" s="68" t="s">
        <v>254</v>
      </c>
      <c r="C503" s="44">
        <v>50</v>
      </c>
      <c r="D503" s="44">
        <v>0</v>
      </c>
      <c r="E503" s="199">
        <f t="shared" si="53"/>
        <v>0</v>
      </c>
    </row>
    <row r="504" spans="1:5" ht="27" x14ac:dyDescent="0.3">
      <c r="A504" s="186">
        <v>4</v>
      </c>
      <c r="B504" s="187" t="s">
        <v>48</v>
      </c>
      <c r="C504" s="184">
        <f t="shared" ref="C504:D506" si="57">C505</f>
        <v>0</v>
      </c>
      <c r="D504" s="184">
        <f t="shared" si="57"/>
        <v>0</v>
      </c>
      <c r="E504" s="185">
        <v>0</v>
      </c>
    </row>
    <row r="505" spans="1:5" ht="27" x14ac:dyDescent="0.3">
      <c r="A505" s="195">
        <v>42</v>
      </c>
      <c r="B505" s="196" t="s">
        <v>122</v>
      </c>
      <c r="C505" s="193">
        <f t="shared" si="57"/>
        <v>0</v>
      </c>
      <c r="D505" s="193">
        <f t="shared" si="57"/>
        <v>0</v>
      </c>
      <c r="E505" s="194">
        <v>0</v>
      </c>
    </row>
    <row r="506" spans="1:5" ht="27" x14ac:dyDescent="0.3">
      <c r="A506" s="77">
        <v>424</v>
      </c>
      <c r="B506" s="78" t="s">
        <v>199</v>
      </c>
      <c r="C506" s="41">
        <f t="shared" si="57"/>
        <v>0</v>
      </c>
      <c r="D506" s="41">
        <f t="shared" si="57"/>
        <v>0</v>
      </c>
      <c r="E506" s="199" t="e">
        <f t="shared" si="53"/>
        <v>#DIV/0!</v>
      </c>
    </row>
    <row r="507" spans="1:5" x14ac:dyDescent="0.3">
      <c r="A507" s="67">
        <v>4241</v>
      </c>
      <c r="B507" s="68" t="s">
        <v>255</v>
      </c>
      <c r="C507" s="44">
        <v>0</v>
      </c>
      <c r="D507" s="44">
        <v>0</v>
      </c>
      <c r="E507" s="199" t="e">
        <f t="shared" si="53"/>
        <v>#DIV/0!</v>
      </c>
    </row>
    <row r="508" spans="1:5" x14ac:dyDescent="0.3">
      <c r="A508" s="177" t="s">
        <v>216</v>
      </c>
      <c r="B508" s="163" t="s">
        <v>217</v>
      </c>
      <c r="C508" s="161">
        <f>C509+C513</f>
        <v>136000</v>
      </c>
      <c r="D508" s="161">
        <f>D509+D513</f>
        <v>138482.72</v>
      </c>
      <c r="E508" s="115">
        <f t="shared" si="53"/>
        <v>101.82552941176471</v>
      </c>
    </row>
    <row r="509" spans="1:5" x14ac:dyDescent="0.3">
      <c r="A509" s="182">
        <v>3</v>
      </c>
      <c r="B509" s="183" t="s">
        <v>105</v>
      </c>
      <c r="C509" s="184">
        <f t="shared" ref="C509:D511" si="58">C510</f>
        <v>129000</v>
      </c>
      <c r="D509" s="184">
        <f t="shared" si="58"/>
        <v>118537.71</v>
      </c>
      <c r="E509" s="185">
        <f t="shared" si="53"/>
        <v>91.889697674418613</v>
      </c>
    </row>
    <row r="510" spans="1:5" ht="40.200000000000003" x14ac:dyDescent="0.3">
      <c r="A510" s="195">
        <v>37</v>
      </c>
      <c r="B510" s="196" t="s">
        <v>46</v>
      </c>
      <c r="C510" s="193">
        <f t="shared" si="58"/>
        <v>129000</v>
      </c>
      <c r="D510" s="193">
        <f t="shared" si="58"/>
        <v>118537.71</v>
      </c>
      <c r="E510" s="194">
        <f t="shared" si="53"/>
        <v>91.889697674418613</v>
      </c>
    </row>
    <row r="511" spans="1:5" ht="27" x14ac:dyDescent="0.3">
      <c r="A511" s="77">
        <v>372</v>
      </c>
      <c r="B511" s="78" t="s">
        <v>253</v>
      </c>
      <c r="C511" s="41">
        <f t="shared" si="58"/>
        <v>129000</v>
      </c>
      <c r="D511" s="41">
        <f t="shared" si="58"/>
        <v>118537.71</v>
      </c>
      <c r="E511" s="199">
        <f t="shared" si="53"/>
        <v>91.889697674418613</v>
      </c>
    </row>
    <row r="512" spans="1:5" ht="27" x14ac:dyDescent="0.3">
      <c r="A512" s="67">
        <v>3722</v>
      </c>
      <c r="B512" s="68" t="s">
        <v>254</v>
      </c>
      <c r="C512" s="44">
        <v>129000</v>
      </c>
      <c r="D512" s="44">
        <v>118537.71</v>
      </c>
      <c r="E512" s="199">
        <f t="shared" si="53"/>
        <v>91.889697674418613</v>
      </c>
    </row>
    <row r="513" spans="1:5" ht="27" x14ac:dyDescent="0.3">
      <c r="A513" s="186">
        <v>4</v>
      </c>
      <c r="B513" s="187" t="s">
        <v>48</v>
      </c>
      <c r="C513" s="184">
        <f t="shared" ref="C513:D515" si="59">C514</f>
        <v>7000</v>
      </c>
      <c r="D513" s="184">
        <f t="shared" si="59"/>
        <v>19945.009999999998</v>
      </c>
      <c r="E513" s="185">
        <f t="shared" si="53"/>
        <v>284.92871428571425</v>
      </c>
    </row>
    <row r="514" spans="1:5" ht="27" x14ac:dyDescent="0.3">
      <c r="A514" s="195">
        <v>42</v>
      </c>
      <c r="B514" s="196" t="s">
        <v>122</v>
      </c>
      <c r="C514" s="193">
        <f t="shared" si="59"/>
        <v>7000</v>
      </c>
      <c r="D514" s="193">
        <f t="shared" si="59"/>
        <v>19945.009999999998</v>
      </c>
      <c r="E514" s="194">
        <f t="shared" si="53"/>
        <v>284.92871428571425</v>
      </c>
    </row>
    <row r="515" spans="1:5" ht="27" x14ac:dyDescent="0.3">
      <c r="A515" s="77">
        <v>424</v>
      </c>
      <c r="B515" s="78" t="s">
        <v>199</v>
      </c>
      <c r="C515" s="41">
        <f t="shared" si="59"/>
        <v>7000</v>
      </c>
      <c r="D515" s="41">
        <f t="shared" si="59"/>
        <v>19945.009999999998</v>
      </c>
      <c r="E515" s="199">
        <f t="shared" si="53"/>
        <v>284.92871428571425</v>
      </c>
    </row>
    <row r="516" spans="1:5" x14ac:dyDescent="0.3">
      <c r="A516" s="67">
        <v>4241</v>
      </c>
      <c r="B516" s="68" t="s">
        <v>255</v>
      </c>
      <c r="C516" s="44">
        <v>7000</v>
      </c>
      <c r="D516" s="44">
        <v>19945.009999999998</v>
      </c>
      <c r="E516" s="199">
        <f t="shared" si="53"/>
        <v>284.92871428571425</v>
      </c>
    </row>
    <row r="517" spans="1:5" x14ac:dyDescent="0.3">
      <c r="A517" s="148" t="s">
        <v>256</v>
      </c>
      <c r="B517" s="150" t="s">
        <v>257</v>
      </c>
      <c r="C517" s="145">
        <f t="shared" ref="C517:D518" si="60">C518</f>
        <v>4825</v>
      </c>
      <c r="D517" s="145">
        <f t="shared" si="60"/>
        <v>3461.13</v>
      </c>
      <c r="E517" s="146">
        <f t="shared" si="53"/>
        <v>71.733264248704671</v>
      </c>
    </row>
    <row r="518" spans="1:5" x14ac:dyDescent="0.3">
      <c r="A518" s="177" t="s">
        <v>218</v>
      </c>
      <c r="B518" s="163" t="s">
        <v>219</v>
      </c>
      <c r="C518" s="161">
        <f t="shared" si="60"/>
        <v>4825</v>
      </c>
      <c r="D518" s="161">
        <f t="shared" si="60"/>
        <v>3461.13</v>
      </c>
      <c r="E518" s="115">
        <f t="shared" si="53"/>
        <v>71.733264248704671</v>
      </c>
    </row>
    <row r="519" spans="1:5" x14ac:dyDescent="0.3">
      <c r="A519" s="182">
        <v>3</v>
      </c>
      <c r="B519" s="183" t="s">
        <v>105</v>
      </c>
      <c r="C519" s="184">
        <f>C520+C525</f>
        <v>4825</v>
      </c>
      <c r="D519" s="184">
        <f>D520+D525</f>
        <v>3461.13</v>
      </c>
      <c r="E519" s="185">
        <f t="shared" si="53"/>
        <v>71.733264248704671</v>
      </c>
    </row>
    <row r="520" spans="1:5" x14ac:dyDescent="0.3">
      <c r="A520" s="195">
        <v>31</v>
      </c>
      <c r="B520" s="196" t="s">
        <v>43</v>
      </c>
      <c r="C520" s="193">
        <f>C521+C523</f>
        <v>175</v>
      </c>
      <c r="D520" s="193">
        <f>D521+D523</f>
        <v>364.06</v>
      </c>
      <c r="E520" s="194">
        <f t="shared" si="53"/>
        <v>208.03428571428572</v>
      </c>
    </row>
    <row r="521" spans="1:5" x14ac:dyDescent="0.3">
      <c r="A521" s="77">
        <v>311</v>
      </c>
      <c r="B521" s="78" t="s">
        <v>178</v>
      </c>
      <c r="C521" s="95">
        <f>C522</f>
        <v>150</v>
      </c>
      <c r="D521" s="95">
        <f>D522</f>
        <v>312.5</v>
      </c>
      <c r="E521" s="199">
        <f t="shared" si="53"/>
        <v>208.33333333333334</v>
      </c>
    </row>
    <row r="522" spans="1:5" x14ac:dyDescent="0.3">
      <c r="A522" s="67">
        <v>3111</v>
      </c>
      <c r="B522" s="68" t="s">
        <v>179</v>
      </c>
      <c r="C522" s="80">
        <v>150</v>
      </c>
      <c r="D522" s="80">
        <v>312.5</v>
      </c>
      <c r="E522" s="199">
        <f t="shared" si="53"/>
        <v>208.33333333333334</v>
      </c>
    </row>
    <row r="523" spans="1:5" x14ac:dyDescent="0.3">
      <c r="A523" s="77">
        <v>313</v>
      </c>
      <c r="B523" s="78" t="s">
        <v>181</v>
      </c>
      <c r="C523" s="95">
        <f>C524</f>
        <v>25</v>
      </c>
      <c r="D523" s="95">
        <f>D524</f>
        <v>51.56</v>
      </c>
      <c r="E523" s="199">
        <f t="shared" si="53"/>
        <v>206.24</v>
      </c>
    </row>
    <row r="524" spans="1:5" ht="27" x14ac:dyDescent="0.3">
      <c r="A524" s="67">
        <v>3132</v>
      </c>
      <c r="B524" s="68" t="s">
        <v>182</v>
      </c>
      <c r="C524" s="80">
        <v>25</v>
      </c>
      <c r="D524" s="80">
        <v>51.56</v>
      </c>
      <c r="E524" s="199">
        <f t="shared" si="53"/>
        <v>206.24</v>
      </c>
    </row>
    <row r="525" spans="1:5" x14ac:dyDescent="0.3">
      <c r="A525" s="191">
        <v>32</v>
      </c>
      <c r="B525" s="192" t="s">
        <v>44</v>
      </c>
      <c r="C525" s="193">
        <f>C526+C529+C533+C536</f>
        <v>4650</v>
      </c>
      <c r="D525" s="193">
        <f>D526+D529+D533+D536</f>
        <v>3097.07</v>
      </c>
      <c r="E525" s="194">
        <f t="shared" si="53"/>
        <v>66.6036559139785</v>
      </c>
    </row>
    <row r="526" spans="1:5" x14ac:dyDescent="0.3">
      <c r="A526" s="65">
        <v>321</v>
      </c>
      <c r="B526" s="66" t="s">
        <v>134</v>
      </c>
      <c r="C526" s="41">
        <f>SUM(C527:C528)</f>
        <v>700</v>
      </c>
      <c r="D526" s="41">
        <f>SUM(D527:D528)</f>
        <v>106</v>
      </c>
      <c r="E526" s="199">
        <f t="shared" si="53"/>
        <v>15.142857142857144</v>
      </c>
    </row>
    <row r="527" spans="1:5" x14ac:dyDescent="0.3">
      <c r="A527" s="102">
        <v>3211</v>
      </c>
      <c r="B527" s="68" t="s">
        <v>135</v>
      </c>
      <c r="C527" s="44">
        <v>350</v>
      </c>
      <c r="D527" s="44">
        <v>106</v>
      </c>
      <c r="E527" s="199">
        <f t="shared" si="53"/>
        <v>30.285714285714288</v>
      </c>
    </row>
    <row r="528" spans="1:5" x14ac:dyDescent="0.3">
      <c r="A528" s="102">
        <v>3213</v>
      </c>
      <c r="B528" s="103" t="s">
        <v>136</v>
      </c>
      <c r="C528" s="44">
        <v>350</v>
      </c>
      <c r="D528" s="44">
        <v>0</v>
      </c>
      <c r="E528" s="199">
        <f t="shared" si="53"/>
        <v>0</v>
      </c>
    </row>
    <row r="529" spans="1:5" x14ac:dyDescent="0.3">
      <c r="A529" s="65">
        <v>322</v>
      </c>
      <c r="B529" s="66" t="s">
        <v>106</v>
      </c>
      <c r="C529" s="41">
        <f>SUM(C530:C532)</f>
        <v>1850</v>
      </c>
      <c r="D529" s="41">
        <f>SUM(D530:D532)</f>
        <v>431.52000000000004</v>
      </c>
      <c r="E529" s="199">
        <f t="shared" si="53"/>
        <v>23.325405405405409</v>
      </c>
    </row>
    <row r="530" spans="1:5" x14ac:dyDescent="0.3">
      <c r="A530" s="67">
        <v>3221</v>
      </c>
      <c r="B530" s="68" t="s">
        <v>138</v>
      </c>
      <c r="C530" s="44">
        <v>200</v>
      </c>
      <c r="D530" s="44">
        <v>7.98</v>
      </c>
      <c r="E530" s="199">
        <f t="shared" si="53"/>
        <v>3.9900000000000007</v>
      </c>
    </row>
    <row r="531" spans="1:5" x14ac:dyDescent="0.3">
      <c r="A531" s="67">
        <v>3225</v>
      </c>
      <c r="B531" s="68" t="s">
        <v>139</v>
      </c>
      <c r="C531" s="44">
        <v>1500</v>
      </c>
      <c r="D531" s="44">
        <v>92.69</v>
      </c>
      <c r="E531" s="199">
        <f t="shared" si="53"/>
        <v>6.1793333333333331</v>
      </c>
    </row>
    <row r="532" spans="1:5" ht="27" x14ac:dyDescent="0.3">
      <c r="A532" s="67">
        <v>3227</v>
      </c>
      <c r="B532" s="68" t="s">
        <v>140</v>
      </c>
      <c r="C532" s="44">
        <v>150</v>
      </c>
      <c r="D532" s="44">
        <v>330.85</v>
      </c>
      <c r="E532" s="199">
        <f t="shared" si="53"/>
        <v>220.56666666666666</v>
      </c>
    </row>
    <row r="533" spans="1:5" x14ac:dyDescent="0.3">
      <c r="A533" s="77">
        <v>323</v>
      </c>
      <c r="B533" s="78" t="s">
        <v>141</v>
      </c>
      <c r="C533" s="41">
        <f>SUM(C534:C535)</f>
        <v>600</v>
      </c>
      <c r="D533" s="41">
        <f>SUM(D534:D535)</f>
        <v>25</v>
      </c>
      <c r="E533" s="199">
        <f t="shared" si="53"/>
        <v>4.1666666666666661</v>
      </c>
    </row>
    <row r="534" spans="1:5" x14ac:dyDescent="0.3">
      <c r="A534" s="67">
        <v>3237</v>
      </c>
      <c r="B534" s="68" t="s">
        <v>147</v>
      </c>
      <c r="C534" s="44">
        <v>500</v>
      </c>
      <c r="D534" s="44">
        <v>25</v>
      </c>
      <c r="E534" s="199">
        <f t="shared" si="53"/>
        <v>5</v>
      </c>
    </row>
    <row r="535" spans="1:5" x14ac:dyDescent="0.3">
      <c r="A535" s="67">
        <v>3239</v>
      </c>
      <c r="B535" s="68" t="s">
        <v>149</v>
      </c>
      <c r="C535" s="44">
        <v>100</v>
      </c>
      <c r="D535" s="44">
        <v>0</v>
      </c>
      <c r="E535" s="199">
        <f t="shared" si="53"/>
        <v>0</v>
      </c>
    </row>
    <row r="536" spans="1:5" ht="27" x14ac:dyDescent="0.3">
      <c r="A536" s="77">
        <v>329</v>
      </c>
      <c r="B536" s="78" t="s">
        <v>150</v>
      </c>
      <c r="C536" s="41">
        <f>C537</f>
        <v>1500</v>
      </c>
      <c r="D536" s="41">
        <f>D537</f>
        <v>2534.5500000000002</v>
      </c>
      <c r="E536" s="199">
        <f t="shared" si="53"/>
        <v>168.97000000000003</v>
      </c>
    </row>
    <row r="537" spans="1:5" ht="27" x14ac:dyDescent="0.3">
      <c r="A537" s="67">
        <v>3299</v>
      </c>
      <c r="B537" s="68" t="s">
        <v>150</v>
      </c>
      <c r="C537" s="44">
        <v>1500</v>
      </c>
      <c r="D537" s="43">
        <v>2534.5500000000002</v>
      </c>
      <c r="E537" s="199">
        <f t="shared" si="53"/>
        <v>168.97000000000003</v>
      </c>
    </row>
    <row r="538" spans="1:5" ht="40.200000000000003" x14ac:dyDescent="0.3">
      <c r="A538" s="149" t="s">
        <v>258</v>
      </c>
      <c r="B538" s="148" t="s">
        <v>259</v>
      </c>
      <c r="C538" s="145">
        <f t="shared" ref="C538:D542" si="61">C539</f>
        <v>2000</v>
      </c>
      <c r="D538" s="145">
        <f t="shared" si="61"/>
        <v>1897.12</v>
      </c>
      <c r="E538" s="146">
        <f t="shared" si="53"/>
        <v>94.855999999999995</v>
      </c>
    </row>
    <row r="539" spans="1:5" x14ac:dyDescent="0.3">
      <c r="A539" s="170" t="s">
        <v>216</v>
      </c>
      <c r="B539" s="171" t="s">
        <v>217</v>
      </c>
      <c r="C539" s="161">
        <f t="shared" si="61"/>
        <v>2000</v>
      </c>
      <c r="D539" s="161">
        <f t="shared" si="61"/>
        <v>1897.12</v>
      </c>
      <c r="E539" s="115">
        <f t="shared" si="53"/>
        <v>94.855999999999995</v>
      </c>
    </row>
    <row r="540" spans="1:5" x14ac:dyDescent="0.3">
      <c r="A540" s="182">
        <v>3</v>
      </c>
      <c r="B540" s="183" t="s">
        <v>105</v>
      </c>
      <c r="C540" s="184">
        <f t="shared" si="61"/>
        <v>2000</v>
      </c>
      <c r="D540" s="184">
        <f t="shared" si="61"/>
        <v>1897.12</v>
      </c>
      <c r="E540" s="185">
        <f t="shared" si="53"/>
        <v>94.855999999999995</v>
      </c>
    </row>
    <row r="541" spans="1:5" x14ac:dyDescent="0.3">
      <c r="A541" s="191">
        <v>38</v>
      </c>
      <c r="B541" s="192" t="s">
        <v>47</v>
      </c>
      <c r="C541" s="193">
        <f t="shared" si="61"/>
        <v>2000</v>
      </c>
      <c r="D541" s="193">
        <f t="shared" si="61"/>
        <v>1897.12</v>
      </c>
      <c r="E541" s="194">
        <f t="shared" si="53"/>
        <v>94.855999999999995</v>
      </c>
    </row>
    <row r="542" spans="1:5" x14ac:dyDescent="0.3">
      <c r="A542" s="77">
        <v>381</v>
      </c>
      <c r="B542" s="78" t="s">
        <v>260</v>
      </c>
      <c r="C542" s="41">
        <f t="shared" si="61"/>
        <v>2000</v>
      </c>
      <c r="D542" s="41">
        <f t="shared" si="61"/>
        <v>1897.12</v>
      </c>
      <c r="E542" s="199">
        <f t="shared" si="53"/>
        <v>94.855999999999995</v>
      </c>
    </row>
    <row r="543" spans="1:5" x14ac:dyDescent="0.3">
      <c r="A543" s="67">
        <v>3812</v>
      </c>
      <c r="B543" s="68" t="s">
        <v>261</v>
      </c>
      <c r="C543" s="44">
        <v>2000</v>
      </c>
      <c r="D543" s="43">
        <v>1897.12</v>
      </c>
      <c r="E543" s="199">
        <f t="shared" si="53"/>
        <v>94.855999999999995</v>
      </c>
    </row>
    <row r="544" spans="1:5" x14ac:dyDescent="0.3">
      <c r="A544" s="106"/>
      <c r="B544" s="106"/>
      <c r="C544" s="106"/>
      <c r="D544" s="43"/>
      <c r="E544" s="44"/>
    </row>
  </sheetData>
  <mergeCells count="3">
    <mergeCell ref="A1:E1"/>
    <mergeCell ref="A3:E3"/>
    <mergeCell ref="A6:B6"/>
  </mergeCells>
  <pageMargins left="0.7" right="0.7" top="0.75" bottom="0.75" header="0.51180555555555496" footer="0.51180555555555496"/>
  <pageSetup paperSize="9" scale="76" firstPageNumber="0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Kristina Šabarić</cp:lastModifiedBy>
  <cp:revision>2</cp:revision>
  <cp:lastPrinted>2026-03-26T10:33:31Z</cp:lastPrinted>
  <dcterms:created xsi:type="dcterms:W3CDTF">2022-08-12T12:51:27Z</dcterms:created>
  <dcterms:modified xsi:type="dcterms:W3CDTF">2026-03-27T13:03:40Z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