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\Documents\ŽUPANIJA\Izvršenje proračuna\"/>
    </mc:Choice>
  </mc:AlternateContent>
  <xr:revisionPtr revIDLastSave="0" documentId="13_ncr:1_{BCB16113-4DE1-4B41-9FDF-37D9FEB24E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5" i="7" l="1"/>
  <c r="E293" i="7"/>
  <c r="D295" i="7"/>
  <c r="D293" i="7"/>
  <c r="E222" i="7"/>
  <c r="E221" i="7" s="1"/>
  <c r="D222" i="7"/>
  <c r="D221" i="7" s="1"/>
  <c r="F165" i="7"/>
  <c r="D292" i="7" l="1"/>
  <c r="F502" i="7"/>
  <c r="F504" i="7"/>
  <c r="E503" i="7"/>
  <c r="D503" i="7"/>
  <c r="C503" i="7"/>
  <c r="E501" i="7"/>
  <c r="D501" i="7"/>
  <c r="C501" i="7"/>
  <c r="C500" i="7" s="1"/>
  <c r="E250" i="7"/>
  <c r="D250" i="7"/>
  <c r="E230" i="7"/>
  <c r="D230" i="7"/>
  <c r="D214" i="7"/>
  <c r="D202" i="7"/>
  <c r="D182" i="7"/>
  <c r="D181" i="7" s="1"/>
  <c r="D180" i="7" s="1"/>
  <c r="D179" i="7" s="1"/>
  <c r="D178" i="7" s="1"/>
  <c r="E159" i="7"/>
  <c r="D159" i="7"/>
  <c r="E157" i="7"/>
  <c r="D157" i="7"/>
  <c r="E155" i="7"/>
  <c r="D155" i="7"/>
  <c r="E166" i="7"/>
  <c r="D166" i="7"/>
  <c r="E162" i="7"/>
  <c r="D162" i="7"/>
  <c r="F150" i="7"/>
  <c r="F151" i="7"/>
  <c r="F148" i="7"/>
  <c r="E149" i="7"/>
  <c r="D149" i="7"/>
  <c r="E145" i="7"/>
  <c r="D145" i="7"/>
  <c r="D142" i="7"/>
  <c r="D140" i="7"/>
  <c r="E86" i="7"/>
  <c r="F86" i="7"/>
  <c r="D86" i="7"/>
  <c r="E500" i="7" l="1"/>
  <c r="F503" i="7"/>
  <c r="D500" i="7"/>
  <c r="F500" i="7" s="1"/>
  <c r="F501" i="7"/>
  <c r="E161" i="7"/>
  <c r="D161" i="7"/>
  <c r="D154" i="7"/>
  <c r="F145" i="7"/>
  <c r="F149" i="7"/>
  <c r="E144" i="7"/>
  <c r="D144" i="7"/>
  <c r="D153" i="7" l="1"/>
  <c r="D152" i="7" s="1"/>
  <c r="F144" i="7"/>
  <c r="H103" i="3" l="1"/>
  <c r="F103" i="3"/>
  <c r="D85" i="7" l="1"/>
  <c r="D84" i="7" s="1"/>
  <c r="D83" i="7" s="1"/>
  <c r="D82" i="7" s="1"/>
  <c r="D23" i="7"/>
  <c r="D22" i="7" s="1"/>
  <c r="D21" i="7" s="1"/>
  <c r="D20" i="7" s="1"/>
  <c r="D19" i="7" s="1"/>
  <c r="D18" i="7" s="1"/>
  <c r="D17" i="7" s="1"/>
  <c r="E15" i="5"/>
  <c r="E16" i="5"/>
  <c r="H19" i="3"/>
  <c r="H14" i="3"/>
  <c r="F523" i="7"/>
  <c r="F517" i="7"/>
  <c r="F515" i="7"/>
  <c r="F514" i="7"/>
  <c r="F512" i="7"/>
  <c r="F511" i="7"/>
  <c r="F510" i="7"/>
  <c r="F508" i="7"/>
  <c r="F507" i="7"/>
  <c r="F496" i="7"/>
  <c r="F492" i="7"/>
  <c r="F468" i="7"/>
  <c r="F442" i="7"/>
  <c r="F440" i="7"/>
  <c r="F439" i="7"/>
  <c r="F434" i="7"/>
  <c r="F432" i="7"/>
  <c r="F431" i="7"/>
  <c r="F426" i="7"/>
  <c r="F424" i="7"/>
  <c r="F423" i="7"/>
  <c r="F422" i="7"/>
  <c r="F421" i="7"/>
  <c r="F420" i="7"/>
  <c r="F414" i="7"/>
  <c r="F399" i="7"/>
  <c r="F396" i="7"/>
  <c r="F394" i="7"/>
  <c r="F392" i="7"/>
  <c r="F391" i="7"/>
  <c r="F390" i="7"/>
  <c r="F385" i="7"/>
  <c r="F383" i="7"/>
  <c r="F380" i="7"/>
  <c r="F376" i="7"/>
  <c r="F375" i="7"/>
  <c r="F374" i="7"/>
  <c r="F354" i="7"/>
  <c r="F344" i="7"/>
  <c r="F341" i="7"/>
  <c r="F339" i="7"/>
  <c r="F338" i="7"/>
  <c r="F337" i="7"/>
  <c r="F336" i="7"/>
  <c r="F335" i="7"/>
  <c r="F333" i="7"/>
  <c r="F332" i="7"/>
  <c r="F330" i="7"/>
  <c r="F329" i="7"/>
  <c r="F328" i="7"/>
  <c r="F327" i="7"/>
  <c r="F326" i="7"/>
  <c r="F325" i="7"/>
  <c r="F323" i="7"/>
  <c r="F322" i="7"/>
  <c r="F321" i="7"/>
  <c r="F288" i="7"/>
  <c r="F316" i="7"/>
  <c r="F309" i="7"/>
  <c r="F304" i="7"/>
  <c r="F285" i="7"/>
  <c r="F284" i="7"/>
  <c r="F282" i="7"/>
  <c r="F279" i="7"/>
  <c r="F278" i="7"/>
  <c r="F276" i="7"/>
  <c r="F274" i="7"/>
  <c r="F273" i="7"/>
  <c r="F272" i="7"/>
  <c r="F261" i="7"/>
  <c r="F259" i="7"/>
  <c r="F257" i="7"/>
  <c r="F256" i="7"/>
  <c r="F254" i="7"/>
  <c r="F253" i="7"/>
  <c r="D207" i="7"/>
  <c r="F246" i="7"/>
  <c r="F241" i="7"/>
  <c r="F240" i="7"/>
  <c r="F238" i="7"/>
  <c r="F237" i="7"/>
  <c r="F236" i="7"/>
  <c r="F233" i="7"/>
  <c r="F232" i="7"/>
  <c r="F231" i="7"/>
  <c r="F229" i="7"/>
  <c r="F228" i="7"/>
  <c r="F220" i="7"/>
  <c r="F217" i="7"/>
  <c r="F215" i="7"/>
  <c r="F213" i="7"/>
  <c r="F209" i="7"/>
  <c r="F208" i="7"/>
  <c r="F206" i="7"/>
  <c r="F205" i="7"/>
  <c r="F204" i="7"/>
  <c r="F203" i="7"/>
  <c r="F201" i="7"/>
  <c r="F199" i="7"/>
  <c r="D174" i="7"/>
  <c r="D173" i="7" s="1"/>
  <c r="D172" i="7" s="1"/>
  <c r="D171" i="7" s="1"/>
  <c r="D170" i="7" s="1"/>
  <c r="D169" i="7" s="1"/>
  <c r="F139" i="7"/>
  <c r="F141" i="7"/>
  <c r="F143" i="7"/>
  <c r="F146" i="7"/>
  <c r="F147" i="7"/>
  <c r="F156" i="7"/>
  <c r="F158" i="7"/>
  <c r="F160" i="7"/>
  <c r="F163" i="7"/>
  <c r="F164" i="7"/>
  <c r="F133" i="7"/>
  <c r="F132" i="7"/>
  <c r="F129" i="7"/>
  <c r="F127" i="7"/>
  <c r="F125" i="7"/>
  <c r="F120" i="7"/>
  <c r="F119" i="7"/>
  <c r="F116" i="7"/>
  <c r="F114" i="7"/>
  <c r="F112" i="7"/>
  <c r="F106" i="7"/>
  <c r="F100" i="7"/>
  <c r="F94" i="7"/>
  <c r="F81" i="7"/>
  <c r="F72" i="7"/>
  <c r="F71" i="7"/>
  <c r="F69" i="7"/>
  <c r="F63" i="7"/>
  <c r="F39" i="7"/>
  <c r="F40" i="7"/>
  <c r="F42" i="7"/>
  <c r="F43" i="7"/>
  <c r="F44" i="7"/>
  <c r="F45" i="7"/>
  <c r="F47" i="7"/>
  <c r="F48" i="7"/>
  <c r="F49" i="7"/>
  <c r="F50" i="7"/>
  <c r="F51" i="7"/>
  <c r="F52" i="7"/>
  <c r="F53" i="7"/>
  <c r="F54" i="7"/>
  <c r="F56" i="7"/>
  <c r="F57" i="7"/>
  <c r="F58" i="7"/>
  <c r="F59" i="7"/>
  <c r="F60" i="7"/>
  <c r="F38" i="7"/>
  <c r="F32" i="7"/>
  <c r="F24" i="7"/>
  <c r="F15" i="7"/>
  <c r="D14" i="7"/>
  <c r="D13" i="7" s="1"/>
  <c r="D12" i="7" s="1"/>
  <c r="D11" i="7" s="1"/>
  <c r="D10" i="7" s="1"/>
  <c r="D9" i="7" s="1"/>
  <c r="D8" i="7" s="1"/>
  <c r="D7" i="7" s="1"/>
  <c r="D522" i="7"/>
  <c r="D521" i="7" s="1"/>
  <c r="D520" i="7" s="1"/>
  <c r="D519" i="7" s="1"/>
  <c r="D518" i="7" s="1"/>
  <c r="D516" i="7"/>
  <c r="D513" i="7"/>
  <c r="D509" i="7"/>
  <c r="D506" i="7"/>
  <c r="D495" i="7"/>
  <c r="D494" i="7" s="1"/>
  <c r="D493" i="7" s="1"/>
  <c r="D491" i="7"/>
  <c r="D490" i="7" s="1"/>
  <c r="D489" i="7" s="1"/>
  <c r="D486" i="7"/>
  <c r="D485" i="7" s="1"/>
  <c r="D484" i="7" s="1"/>
  <c r="D482" i="7"/>
  <c r="D481" i="7" s="1"/>
  <c r="D480" i="7" s="1"/>
  <c r="D477" i="7"/>
  <c r="D476" i="7" s="1"/>
  <c r="D475" i="7" s="1"/>
  <c r="D473" i="7"/>
  <c r="D472" i="7" s="1"/>
  <c r="D471" i="7" s="1"/>
  <c r="D467" i="7"/>
  <c r="D466" i="7" s="1"/>
  <c r="D465" i="7" s="1"/>
  <c r="D464" i="7" s="1"/>
  <c r="D463" i="7" s="1"/>
  <c r="D458" i="7"/>
  <c r="D457" i="7" s="1"/>
  <c r="D461" i="7"/>
  <c r="D460" i="7" s="1"/>
  <c r="D452" i="7"/>
  <c r="D451" i="7" s="1"/>
  <c r="D450" i="7" s="1"/>
  <c r="D446" i="7"/>
  <c r="D445" i="7" s="1"/>
  <c r="D444" i="7" s="1"/>
  <c r="D443" i="7" s="1"/>
  <c r="D441" i="7"/>
  <c r="D438" i="7"/>
  <c r="D433" i="7"/>
  <c r="D430" i="7"/>
  <c r="D437" i="7" l="1"/>
  <c r="D436" i="7" s="1"/>
  <c r="D435" i="7" s="1"/>
  <c r="D429" i="7"/>
  <c r="D428" i="7" s="1"/>
  <c r="D427" i="7" s="1"/>
  <c r="D456" i="7"/>
  <c r="D455" i="7" s="1"/>
  <c r="D454" i="7" s="1"/>
  <c r="F161" i="7"/>
  <c r="F162" i="7"/>
  <c r="D505" i="7"/>
  <c r="D488" i="7"/>
  <c r="D479" i="7"/>
  <c r="D470" i="7"/>
  <c r="D499" i="7" l="1"/>
  <c r="D498" i="7" s="1"/>
  <c r="D497" i="7" s="1"/>
  <c r="D469" i="7"/>
  <c r="D419" i="7" l="1"/>
  <c r="D418" i="7" s="1"/>
  <c r="D412" i="7"/>
  <c r="D411" i="7" s="1"/>
  <c r="D407" i="7"/>
  <c r="D406" i="7" s="1"/>
  <c r="D401" i="7"/>
  <c r="D400" i="7" s="1"/>
  <c r="D398" i="7"/>
  <c r="D397" i="7" s="1"/>
  <c r="D395" i="7"/>
  <c r="D393" i="7"/>
  <c r="D389" i="7"/>
  <c r="D384" i="7"/>
  <c r="D382" i="7"/>
  <c r="D379" i="7"/>
  <c r="D377" i="7"/>
  <c r="D373" i="7"/>
  <c r="D367" i="7"/>
  <c r="D366" i="7" s="1"/>
  <c r="D352" i="7"/>
  <c r="D348" i="7"/>
  <c r="D343" i="7"/>
  <c r="D342" i="7" s="1"/>
  <c r="D340" i="7"/>
  <c r="D331" i="7"/>
  <c r="D324" i="7"/>
  <c r="D320" i="7"/>
  <c r="D314" i="7"/>
  <c r="D313" i="7" s="1"/>
  <c r="D312" i="7" s="1"/>
  <c r="D311" i="7" s="1"/>
  <c r="D308" i="7"/>
  <c r="D307" i="7" s="1"/>
  <c r="D306" i="7" s="1"/>
  <c r="D305" i="7" s="1"/>
  <c r="D303" i="7"/>
  <c r="D302" i="7" s="1"/>
  <c r="D301" i="7" s="1"/>
  <c r="D300" i="7" s="1"/>
  <c r="D297" i="7"/>
  <c r="D291" i="7" s="1"/>
  <c r="D290" i="7" s="1"/>
  <c r="D289" i="7" s="1"/>
  <c r="D287" i="7"/>
  <c r="D286" i="7" s="1"/>
  <c r="D283" i="7"/>
  <c r="D281" i="7"/>
  <c r="D277" i="7"/>
  <c r="D275" i="7"/>
  <c r="D271" i="7"/>
  <c r="D260" i="7"/>
  <c r="D255" i="7"/>
  <c r="D252" i="7"/>
  <c r="D239" i="7"/>
  <c r="D235" i="7"/>
  <c r="D227" i="7"/>
  <c r="D198" i="7"/>
  <c r="D197" i="7" s="1"/>
  <c r="D265" i="7"/>
  <c r="D264" i="7" s="1"/>
  <c r="D263" i="7" s="1"/>
  <c r="D262" i="7" s="1"/>
  <c r="D245" i="7"/>
  <c r="D244" i="7" s="1"/>
  <c r="D243" i="7" s="1"/>
  <c r="D242" i="7" s="1"/>
  <c r="D189" i="7"/>
  <c r="D188" i="7" s="1"/>
  <c r="D187" i="7" s="1"/>
  <c r="D186" i="7" s="1"/>
  <c r="D185" i="7" s="1"/>
  <c r="D184" i="7" s="1"/>
  <c r="F159" i="7"/>
  <c r="F157" i="7"/>
  <c r="F155" i="7"/>
  <c r="E138" i="7"/>
  <c r="E142" i="7"/>
  <c r="F142" i="7" s="1"/>
  <c r="E140" i="7"/>
  <c r="F140" i="7" s="1"/>
  <c r="D138" i="7"/>
  <c r="D137" i="7" s="1"/>
  <c r="D136" i="7" s="1"/>
  <c r="D131" i="7"/>
  <c r="D130" i="7" s="1"/>
  <c r="D128" i="7"/>
  <c r="D126" i="7"/>
  <c r="D124" i="7"/>
  <c r="D118" i="7"/>
  <c r="D117" i="7" s="1"/>
  <c r="D115" i="7"/>
  <c r="D113" i="7"/>
  <c r="D111" i="7"/>
  <c r="D105" i="7"/>
  <c r="E99" i="7"/>
  <c r="D99" i="7"/>
  <c r="D98" i="7" s="1"/>
  <c r="D97" i="7" s="1"/>
  <c r="D96" i="7" s="1"/>
  <c r="D95" i="7" s="1"/>
  <c r="D80" i="7"/>
  <c r="D70" i="7"/>
  <c r="D68" i="7"/>
  <c r="D62" i="7"/>
  <c r="D55" i="7"/>
  <c r="D46" i="7"/>
  <c r="D41" i="7"/>
  <c r="D37" i="7"/>
  <c r="D31" i="7"/>
  <c r="D196" i="7" l="1"/>
  <c r="D195" i="7" s="1"/>
  <c r="D381" i="7"/>
  <c r="D249" i="7"/>
  <c r="D248" i="7" s="1"/>
  <c r="D247" i="7" s="1"/>
  <c r="F138" i="7"/>
  <c r="F99" i="7"/>
  <c r="D270" i="7"/>
  <c r="E98" i="7"/>
  <c r="D417" i="7"/>
  <c r="D410" i="7"/>
  <c r="D405" i="7"/>
  <c r="D388" i="7"/>
  <c r="D387" i="7" s="1"/>
  <c r="D386" i="7" s="1"/>
  <c r="D372" i="7"/>
  <c r="D347" i="7"/>
  <c r="D346" i="7" s="1"/>
  <c r="D345" i="7" s="1"/>
  <c r="D319" i="7"/>
  <c r="D318" i="7" s="1"/>
  <c r="D317" i="7" s="1"/>
  <c r="D299" i="7"/>
  <c r="D280" i="7"/>
  <c r="D226" i="7"/>
  <c r="D225" i="7" s="1"/>
  <c r="D224" i="7" s="1"/>
  <c r="E137" i="7"/>
  <c r="E154" i="7"/>
  <c r="D135" i="7"/>
  <c r="D134" i="7" s="1"/>
  <c r="D110" i="7"/>
  <c r="D123" i="7"/>
  <c r="D122" i="7" s="1"/>
  <c r="D121" i="7" s="1"/>
  <c r="D371" i="7" l="1"/>
  <c r="D370" i="7" s="1"/>
  <c r="D194" i="7"/>
  <c r="D269" i="7"/>
  <c r="D268" i="7" s="1"/>
  <c r="D267" i="7" s="1"/>
  <c r="D310" i="7"/>
  <c r="E153" i="7"/>
  <c r="E152" i="7" s="1"/>
  <c r="F154" i="7"/>
  <c r="E136" i="7"/>
  <c r="F137" i="7"/>
  <c r="E97" i="7"/>
  <c r="F98" i="7"/>
  <c r="D416" i="7"/>
  <c r="D409" i="7"/>
  <c r="D404" i="7"/>
  <c r="D369" i="7"/>
  <c r="F152" i="7" l="1"/>
  <c r="F153" i="7"/>
  <c r="E135" i="7"/>
  <c r="E134" i="7" s="1"/>
  <c r="F136" i="7"/>
  <c r="E96" i="7"/>
  <c r="F97" i="7"/>
  <c r="D403" i="7"/>
  <c r="F134" i="7" l="1"/>
  <c r="F135" i="7"/>
  <c r="E95" i="7"/>
  <c r="F95" i="7" s="1"/>
  <c r="F96" i="7"/>
  <c r="D193" i="7"/>
  <c r="D192" i="7" s="1"/>
  <c r="D191" i="7" s="1"/>
  <c r="H120" i="3" l="1"/>
  <c r="H118" i="3"/>
  <c r="F120" i="3"/>
  <c r="F118" i="3"/>
  <c r="F117" i="3" s="1"/>
  <c r="H117" i="3" l="1"/>
  <c r="I117" i="3" s="1"/>
  <c r="E458" i="7" l="1"/>
  <c r="E457" i="7" s="1"/>
  <c r="E412" i="7"/>
  <c r="E401" i="7"/>
  <c r="F230" i="7"/>
  <c r="E93" i="7"/>
  <c r="D93" i="7"/>
  <c r="D92" i="7" s="1"/>
  <c r="D91" i="7" s="1"/>
  <c r="D90" i="7" s="1"/>
  <c r="D89" i="7" s="1"/>
  <c r="H107" i="3"/>
  <c r="F107" i="3"/>
  <c r="H97" i="3"/>
  <c r="F97" i="3"/>
  <c r="H21" i="3"/>
  <c r="F21" i="3"/>
  <c r="E522" i="7"/>
  <c r="E516" i="7"/>
  <c r="F516" i="7" s="1"/>
  <c r="E513" i="7"/>
  <c r="F513" i="7" s="1"/>
  <c r="E509" i="7"/>
  <c r="F509" i="7" s="1"/>
  <c r="E506" i="7"/>
  <c r="F506" i="7" s="1"/>
  <c r="E495" i="7"/>
  <c r="E491" i="7"/>
  <c r="E486" i="7"/>
  <c r="E485" i="7" s="1"/>
  <c r="E484" i="7" s="1"/>
  <c r="E482" i="7"/>
  <c r="E481" i="7" s="1"/>
  <c r="E480" i="7" s="1"/>
  <c r="F480" i="7" s="1"/>
  <c r="E477" i="7"/>
  <c r="E476" i="7" s="1"/>
  <c r="E475" i="7" s="1"/>
  <c r="E473" i="7"/>
  <c r="E472" i="7" s="1"/>
  <c r="E471" i="7" s="1"/>
  <c r="E467" i="7"/>
  <c r="E461" i="7"/>
  <c r="E460" i="7" s="1"/>
  <c r="E452" i="7"/>
  <c r="E451" i="7" s="1"/>
  <c r="E450" i="7" s="1"/>
  <c r="E449" i="7" s="1"/>
  <c r="F449" i="7" s="1"/>
  <c r="E446" i="7"/>
  <c r="E445" i="7" s="1"/>
  <c r="E444" i="7" s="1"/>
  <c r="E443" i="7" s="1"/>
  <c r="F443" i="7" s="1"/>
  <c r="E441" i="7"/>
  <c r="F441" i="7" s="1"/>
  <c r="E438" i="7"/>
  <c r="F438" i="7" s="1"/>
  <c r="E433" i="7"/>
  <c r="F433" i="7" s="1"/>
  <c r="E430" i="7"/>
  <c r="F430" i="7" s="1"/>
  <c r="E425" i="7"/>
  <c r="F425" i="7" s="1"/>
  <c r="E419" i="7"/>
  <c r="F419" i="7" s="1"/>
  <c r="E407" i="7"/>
  <c r="E406" i="7" s="1"/>
  <c r="E398" i="7"/>
  <c r="E395" i="7"/>
  <c r="F395" i="7" s="1"/>
  <c r="E393" i="7"/>
  <c r="F393" i="7" s="1"/>
  <c r="E389" i="7"/>
  <c r="F389" i="7" s="1"/>
  <c r="E384" i="7"/>
  <c r="F384" i="7" s="1"/>
  <c r="E382" i="7"/>
  <c r="F382" i="7" s="1"/>
  <c r="E379" i="7"/>
  <c r="F379" i="7" s="1"/>
  <c r="E377" i="7"/>
  <c r="E373" i="7"/>
  <c r="F373" i="7" s="1"/>
  <c r="E367" i="7"/>
  <c r="E366" i="7" s="1"/>
  <c r="E364" i="7"/>
  <c r="E359" i="7"/>
  <c r="E352" i="7"/>
  <c r="F352" i="7" s="1"/>
  <c r="E348" i="7"/>
  <c r="E343" i="7"/>
  <c r="E340" i="7"/>
  <c r="F340" i="7" s="1"/>
  <c r="E331" i="7"/>
  <c r="F331" i="7" s="1"/>
  <c r="E324" i="7"/>
  <c r="F324" i="7" s="1"/>
  <c r="E320" i="7"/>
  <c r="F320" i="7" s="1"/>
  <c r="E314" i="7"/>
  <c r="E313" i="7" s="1"/>
  <c r="E312" i="7" s="1"/>
  <c r="E311" i="7" s="1"/>
  <c r="F311" i="7" s="1"/>
  <c r="E308" i="7"/>
  <c r="E303" i="7"/>
  <c r="E297" i="7"/>
  <c r="E292" i="7" s="1"/>
  <c r="E287" i="7"/>
  <c r="E283" i="7"/>
  <c r="F283" i="7" s="1"/>
  <c r="E281" i="7"/>
  <c r="F281" i="7" s="1"/>
  <c r="E277" i="7"/>
  <c r="F277" i="7" s="1"/>
  <c r="E275" i="7"/>
  <c r="F275" i="7" s="1"/>
  <c r="E271" i="7"/>
  <c r="F271" i="7" s="1"/>
  <c r="E265" i="7"/>
  <c r="E264" i="7" s="1"/>
  <c r="E263" i="7" s="1"/>
  <c r="E260" i="7"/>
  <c r="F260" i="7" s="1"/>
  <c r="E255" i="7"/>
  <c r="F255" i="7" s="1"/>
  <c r="E252" i="7"/>
  <c r="E245" i="7"/>
  <c r="E239" i="7"/>
  <c r="F239" i="7" s="1"/>
  <c r="E235" i="7"/>
  <c r="F235" i="7" s="1"/>
  <c r="E227" i="7"/>
  <c r="F227" i="7" s="1"/>
  <c r="E219" i="7"/>
  <c r="E214" i="7"/>
  <c r="F214" i="7" s="1"/>
  <c r="E207" i="7"/>
  <c r="F207" i="7" s="1"/>
  <c r="E202" i="7"/>
  <c r="F202" i="7" s="1"/>
  <c r="E198" i="7"/>
  <c r="F198" i="7" s="1"/>
  <c r="C197" i="7"/>
  <c r="C196" i="7" s="1"/>
  <c r="C195" i="7" s="1"/>
  <c r="C194" i="7" s="1"/>
  <c r="C205" i="7"/>
  <c r="C204" i="7" s="1"/>
  <c r="C203" i="7" s="1"/>
  <c r="C202" i="7" s="1"/>
  <c r="C199" i="7" s="1"/>
  <c r="C209" i="7"/>
  <c r="C218" i="7"/>
  <c r="C217" i="7" s="1"/>
  <c r="C228" i="7"/>
  <c r="C230" i="7"/>
  <c r="C232" i="7"/>
  <c r="C237" i="7"/>
  <c r="C236" i="7" s="1"/>
  <c r="C243" i="7"/>
  <c r="C245" i="7"/>
  <c r="C249" i="7"/>
  <c r="C254" i="7"/>
  <c r="C253" i="7" s="1"/>
  <c r="C262" i="7"/>
  <c r="C264" i="7"/>
  <c r="C266" i="7"/>
  <c r="C269" i="7"/>
  <c r="C268" i="7" s="1"/>
  <c r="C275" i="7"/>
  <c r="C277" i="7"/>
  <c r="C280" i="7"/>
  <c r="C283" i="7"/>
  <c r="C282" i="7" s="1"/>
  <c r="C286" i="7"/>
  <c r="C285" i="7" s="1"/>
  <c r="C299" i="7"/>
  <c r="C298" i="7" s="1"/>
  <c r="C297" i="7" s="1"/>
  <c r="C292" i="7" s="1"/>
  <c r="C291" i="7" s="1"/>
  <c r="C305" i="7"/>
  <c r="C304" i="7" s="1"/>
  <c r="C303" i="7" s="1"/>
  <c r="C302" i="7" s="1"/>
  <c r="C311" i="7"/>
  <c r="C310" i="7" s="1"/>
  <c r="C309" i="7" s="1"/>
  <c r="C308" i="7" s="1"/>
  <c r="C307" i="7" s="1"/>
  <c r="C318" i="7"/>
  <c r="C317" i="7" s="1"/>
  <c r="C316" i="7" s="1"/>
  <c r="C315" i="7" s="1"/>
  <c r="C314" i="7" s="1"/>
  <c r="C313" i="7" s="1"/>
  <c r="C341" i="7"/>
  <c r="C344" i="7"/>
  <c r="C349" i="7"/>
  <c r="C353" i="7"/>
  <c r="C357" i="7"/>
  <c r="C356" i="7" s="1"/>
  <c r="C362" i="7"/>
  <c r="C365" i="7"/>
  <c r="C368" i="7"/>
  <c r="C367" i="7" s="1"/>
  <c r="C371" i="7"/>
  <c r="C375" i="7"/>
  <c r="C377" i="7"/>
  <c r="C381" i="7"/>
  <c r="C383" i="7"/>
  <c r="C387" i="7"/>
  <c r="C386" i="7" s="1"/>
  <c r="C393" i="7"/>
  <c r="C392" i="7" s="1"/>
  <c r="C391" i="7" s="1"/>
  <c r="C390" i="7" s="1"/>
  <c r="C389" i="7" s="1"/>
  <c r="C399" i="7"/>
  <c r="C398" i="7" s="1"/>
  <c r="C397" i="7" s="1"/>
  <c r="C396" i="7" s="1"/>
  <c r="C407" i="7"/>
  <c r="C406" i="7" s="1"/>
  <c r="C405" i="7" s="1"/>
  <c r="C404" i="7" s="1"/>
  <c r="C414" i="7"/>
  <c r="C412" i="7" s="1"/>
  <c r="C411" i="7" s="1"/>
  <c r="C410" i="7" s="1"/>
  <c r="C420" i="7"/>
  <c r="C424" i="7"/>
  <c r="C432" i="7"/>
  <c r="C441" i="7"/>
  <c r="C444" i="7"/>
  <c r="C443" i="7" s="1"/>
  <c r="C449" i="7"/>
  <c r="C453" i="7"/>
  <c r="C463" i="7"/>
  <c r="C468" i="7"/>
  <c r="C471" i="7"/>
  <c r="C470" i="7" s="1"/>
  <c r="C477" i="7"/>
  <c r="C480" i="7"/>
  <c r="C484" i="7"/>
  <c r="C487" i="7"/>
  <c r="C493" i="7"/>
  <c r="C498" i="7"/>
  <c r="C505" i="7"/>
  <c r="D109" i="7"/>
  <c r="D108" i="7" s="1"/>
  <c r="D103" i="7"/>
  <c r="D102" i="7" s="1"/>
  <c r="D101" i="7" s="1"/>
  <c r="D35" i="7"/>
  <c r="D34" i="7" s="1"/>
  <c r="D33" i="7" s="1"/>
  <c r="H16" i="3"/>
  <c r="H13" i="3" s="1"/>
  <c r="F101" i="3"/>
  <c r="F100" i="3" s="1"/>
  <c r="H58" i="3"/>
  <c r="F58" i="3"/>
  <c r="H52" i="3"/>
  <c r="H36" i="3"/>
  <c r="H35" i="3" s="1"/>
  <c r="F36" i="3"/>
  <c r="F35" i="3" s="1"/>
  <c r="F30" i="3"/>
  <c r="H32" i="3"/>
  <c r="H30" i="3"/>
  <c r="F32" i="3"/>
  <c r="H27" i="3"/>
  <c r="H26" i="3" s="1"/>
  <c r="F27" i="3"/>
  <c r="F26" i="3" s="1"/>
  <c r="H24" i="3"/>
  <c r="H23" i="3" s="1"/>
  <c r="F24" i="3"/>
  <c r="F23" i="3" s="1"/>
  <c r="F252" i="7" l="1"/>
  <c r="E249" i="7"/>
  <c r="E466" i="7"/>
  <c r="E465" i="7" s="1"/>
  <c r="E464" i="7" s="1"/>
  <c r="E463" i="7" s="1"/>
  <c r="F463" i="7" s="1"/>
  <c r="F467" i="7"/>
  <c r="E490" i="7"/>
  <c r="E489" i="7" s="1"/>
  <c r="F489" i="7" s="1"/>
  <c r="F491" i="7"/>
  <c r="E521" i="7"/>
  <c r="E520" i="7" s="1"/>
  <c r="E519" i="7" s="1"/>
  <c r="E518" i="7" s="1"/>
  <c r="F518" i="7" s="1"/>
  <c r="F522" i="7"/>
  <c r="E302" i="7"/>
  <c r="E301" i="7" s="1"/>
  <c r="E300" i="7" s="1"/>
  <c r="F300" i="7" s="1"/>
  <c r="F303" i="7"/>
  <c r="E286" i="7"/>
  <c r="F286" i="7" s="1"/>
  <c r="F287" i="7"/>
  <c r="I23" i="3"/>
  <c r="E494" i="7"/>
  <c r="E493" i="7" s="1"/>
  <c r="F493" i="7" s="1"/>
  <c r="F495" i="7"/>
  <c r="E411" i="7"/>
  <c r="E410" i="7" s="1"/>
  <c r="F412" i="7"/>
  <c r="E400" i="7"/>
  <c r="E397" i="7"/>
  <c r="F397" i="7" s="1"/>
  <c r="F398" i="7"/>
  <c r="E342" i="7"/>
  <c r="F342" i="7" s="1"/>
  <c r="F343" i="7"/>
  <c r="E307" i="7"/>
  <c r="E306" i="7" s="1"/>
  <c r="E305" i="7" s="1"/>
  <c r="F305" i="7" s="1"/>
  <c r="F308" i="7"/>
  <c r="E291" i="7"/>
  <c r="E290" i="7" s="1"/>
  <c r="E289" i="7" s="1"/>
  <c r="F289" i="7" s="1"/>
  <c r="E218" i="7"/>
  <c r="F218" i="7" s="1"/>
  <c r="F219" i="7"/>
  <c r="E244" i="7"/>
  <c r="E243" i="7" s="1"/>
  <c r="E242" i="7" s="1"/>
  <c r="F242" i="7" s="1"/>
  <c r="F245" i="7"/>
  <c r="E405" i="7"/>
  <c r="F406" i="7"/>
  <c r="E92" i="7"/>
  <c r="F93" i="7"/>
  <c r="E456" i="7"/>
  <c r="E455" i="7" s="1"/>
  <c r="E454" i="7" s="1"/>
  <c r="F454" i="7" s="1"/>
  <c r="F481" i="7"/>
  <c r="F445" i="7"/>
  <c r="E418" i="7"/>
  <c r="E505" i="7"/>
  <c r="E262" i="7"/>
  <c r="F312" i="7"/>
  <c r="F450" i="7"/>
  <c r="F313" i="7"/>
  <c r="F444" i="7"/>
  <c r="F451" i="7"/>
  <c r="F460" i="7"/>
  <c r="E197" i="7"/>
  <c r="E196" i="7" s="1"/>
  <c r="E319" i="7"/>
  <c r="F319" i="7" s="1"/>
  <c r="E372" i="7"/>
  <c r="F372" i="7" s="1"/>
  <c r="C340" i="7"/>
  <c r="C339" i="7" s="1"/>
  <c r="C338" i="7" s="1"/>
  <c r="E280" i="7"/>
  <c r="F280" i="7" s="1"/>
  <c r="E437" i="7"/>
  <c r="E429" i="7"/>
  <c r="E479" i="7"/>
  <c r="F479" i="7" s="1"/>
  <c r="C497" i="7"/>
  <c r="C274" i="7"/>
  <c r="C273" i="7" s="1"/>
  <c r="C272" i="7" s="1"/>
  <c r="E381" i="7"/>
  <c r="C492" i="7"/>
  <c r="C419" i="7"/>
  <c r="C418" i="7" s="1"/>
  <c r="C417" i="7" s="1"/>
  <c r="C370" i="7"/>
  <c r="C361" i="7"/>
  <c r="C360" i="7" s="1"/>
  <c r="C359" i="7" s="1"/>
  <c r="C261" i="7"/>
  <c r="C260" i="7" s="1"/>
  <c r="C259" i="7" s="1"/>
  <c r="C242" i="7"/>
  <c r="C241" i="7" s="1"/>
  <c r="C240" i="7" s="1"/>
  <c r="C476" i="7"/>
  <c r="C475" i="7" s="1"/>
  <c r="C474" i="7" s="1"/>
  <c r="C473" i="7" s="1"/>
  <c r="C448" i="7"/>
  <c r="C447" i="7" s="1"/>
  <c r="C446" i="7" s="1"/>
  <c r="C380" i="7"/>
  <c r="C227" i="7"/>
  <c r="C226" i="7" s="1"/>
  <c r="C225" i="7" s="1"/>
  <c r="C224" i="7" s="1"/>
  <c r="E270" i="7"/>
  <c r="E388" i="7"/>
  <c r="E347" i="7"/>
  <c r="E226" i="7"/>
  <c r="E470" i="7"/>
  <c r="C395" i="7"/>
  <c r="C290" i="7"/>
  <c r="D107" i="7"/>
  <c r="D75" i="7" s="1"/>
  <c r="D74" i="7" s="1"/>
  <c r="H29" i="3"/>
  <c r="F29" i="3"/>
  <c r="F9" i="10"/>
  <c r="E189" i="7"/>
  <c r="E182" i="7"/>
  <c r="E174" i="7"/>
  <c r="E131" i="7"/>
  <c r="F131" i="7" s="1"/>
  <c r="E128" i="7"/>
  <c r="F128" i="7" s="1"/>
  <c r="E126" i="7"/>
  <c r="F126" i="7" s="1"/>
  <c r="E124" i="7"/>
  <c r="F124" i="7" s="1"/>
  <c r="E118" i="7"/>
  <c r="F118" i="7" s="1"/>
  <c r="E115" i="7"/>
  <c r="F115" i="7" s="1"/>
  <c r="E113" i="7"/>
  <c r="F113" i="7" s="1"/>
  <c r="E111" i="7"/>
  <c r="F111" i="7" s="1"/>
  <c r="E105" i="7"/>
  <c r="E85" i="7"/>
  <c r="E80" i="7"/>
  <c r="F519" i="7" l="1"/>
  <c r="E499" i="7"/>
  <c r="E498" i="7" s="1"/>
  <c r="F464" i="7"/>
  <c r="E84" i="7"/>
  <c r="F85" i="7"/>
  <c r="F307" i="7"/>
  <c r="F520" i="7"/>
  <c r="F306" i="7"/>
  <c r="F521" i="7"/>
  <c r="F465" i="7"/>
  <c r="F411" i="7"/>
  <c r="F494" i="7"/>
  <c r="F302" i="7"/>
  <c r="F291" i="7"/>
  <c r="F244" i="7"/>
  <c r="E299" i="7"/>
  <c r="F299" i="7" s="1"/>
  <c r="E387" i="7"/>
  <c r="E488" i="7"/>
  <c r="F488" i="7" s="1"/>
  <c r="F466" i="7"/>
  <c r="F292" i="7"/>
  <c r="F301" i="7"/>
  <c r="F290" i="7"/>
  <c r="F490" i="7"/>
  <c r="F456" i="7"/>
  <c r="E79" i="7"/>
  <c r="F79" i="7" s="1"/>
  <c r="F80" i="7"/>
  <c r="E181" i="7"/>
  <c r="E180" i="7" s="1"/>
  <c r="E179" i="7" s="1"/>
  <c r="E178" i="7" s="1"/>
  <c r="F243" i="7"/>
  <c r="E417" i="7"/>
  <c r="F418" i="7"/>
  <c r="E404" i="7"/>
  <c r="F405" i="7"/>
  <c r="E104" i="7"/>
  <c r="E103" i="7" s="1"/>
  <c r="E102" i="7" s="1"/>
  <c r="E101" i="7" s="1"/>
  <c r="F101" i="7" s="1"/>
  <c r="F105" i="7"/>
  <c r="E91" i="7"/>
  <c r="F92" i="7"/>
  <c r="E409" i="7"/>
  <c r="F409" i="7" s="1"/>
  <c r="F410" i="7"/>
  <c r="E188" i="7"/>
  <c r="E187" i="7" s="1"/>
  <c r="E186" i="7" s="1"/>
  <c r="E185" i="7" s="1"/>
  <c r="E184" i="7" s="1"/>
  <c r="F455" i="7"/>
  <c r="E318" i="7"/>
  <c r="E317" i="7" s="1"/>
  <c r="F317" i="7" s="1"/>
  <c r="F505" i="7"/>
  <c r="C409" i="7"/>
  <c r="E225" i="7"/>
  <c r="F226" i="7"/>
  <c r="F197" i="7"/>
  <c r="E428" i="7"/>
  <c r="F429" i="7"/>
  <c r="F388" i="7"/>
  <c r="E371" i="7"/>
  <c r="F381" i="7"/>
  <c r="E436" i="7"/>
  <c r="F437" i="7"/>
  <c r="E248" i="7"/>
  <c r="F249" i="7"/>
  <c r="E346" i="7"/>
  <c r="F347" i="7"/>
  <c r="E269" i="7"/>
  <c r="F270" i="7"/>
  <c r="C369" i="7"/>
  <c r="C491" i="7"/>
  <c r="C490" i="7" s="1"/>
  <c r="C489" i="7" s="1"/>
  <c r="C337" i="7"/>
  <c r="C258" i="7"/>
  <c r="C193" i="7" s="1"/>
  <c r="C192" i="7" s="1"/>
  <c r="C191" i="7" s="1"/>
  <c r="D73" i="7"/>
  <c r="E123" i="7"/>
  <c r="F123" i="7" s="1"/>
  <c r="E117" i="7"/>
  <c r="F117" i="7" s="1"/>
  <c r="E130" i="7"/>
  <c r="F130" i="7" s="1"/>
  <c r="E173" i="7"/>
  <c r="E110" i="7"/>
  <c r="E497" i="7" l="1"/>
  <c r="F497" i="7" s="1"/>
  <c r="F498" i="7"/>
  <c r="F499" i="7"/>
  <c r="E83" i="7"/>
  <c r="F84" i="7"/>
  <c r="F104" i="7"/>
  <c r="F102" i="7"/>
  <c r="F103" i="7"/>
  <c r="E469" i="7"/>
  <c r="F469" i="7" s="1"/>
  <c r="E78" i="7"/>
  <c r="F78" i="7" s="1"/>
  <c r="E77" i="7"/>
  <c r="E76" i="7" s="1"/>
  <c r="E90" i="7"/>
  <c r="F91" i="7"/>
  <c r="F404" i="7"/>
  <c r="E403" i="7"/>
  <c r="F403" i="7" s="1"/>
  <c r="E416" i="7"/>
  <c r="F416" i="7" s="1"/>
  <c r="F417" i="7"/>
  <c r="F318" i="7"/>
  <c r="C336" i="7"/>
  <c r="C335" i="7" s="1"/>
  <c r="C334" i="7" s="1"/>
  <c r="E370" i="7"/>
  <c r="F371" i="7"/>
  <c r="E224" i="7"/>
  <c r="F224" i="7" s="1"/>
  <c r="F225" i="7"/>
  <c r="E247" i="7"/>
  <c r="F247" i="7" s="1"/>
  <c r="F248" i="7"/>
  <c r="E427" i="7"/>
  <c r="F428" i="7"/>
  <c r="E268" i="7"/>
  <c r="F269" i="7"/>
  <c r="E345" i="7"/>
  <c r="F345" i="7" s="1"/>
  <c r="F346" i="7"/>
  <c r="E435" i="7"/>
  <c r="F435" i="7" s="1"/>
  <c r="F436" i="7"/>
  <c r="E386" i="7"/>
  <c r="F386" i="7" s="1"/>
  <c r="F387" i="7"/>
  <c r="E195" i="7"/>
  <c r="F196" i="7"/>
  <c r="E122" i="7"/>
  <c r="F122" i="7" s="1"/>
  <c r="E109" i="7"/>
  <c r="F110" i="7"/>
  <c r="E172" i="7"/>
  <c r="E82" i="7" l="1"/>
  <c r="F82" i="7" s="1"/>
  <c r="F83" i="7"/>
  <c r="F77" i="7"/>
  <c r="E89" i="7"/>
  <c r="F89" i="7" s="1"/>
  <c r="F90" i="7"/>
  <c r="F427" i="7"/>
  <c r="E415" i="7"/>
  <c r="F415" i="7" s="1"/>
  <c r="F195" i="7"/>
  <c r="E194" i="7"/>
  <c r="E267" i="7"/>
  <c r="F267" i="7" s="1"/>
  <c r="F268" i="7"/>
  <c r="E310" i="7"/>
  <c r="F310" i="7" s="1"/>
  <c r="F370" i="7"/>
  <c r="E369" i="7"/>
  <c r="F369" i="7" s="1"/>
  <c r="E121" i="7"/>
  <c r="F121" i="7" s="1"/>
  <c r="E171" i="7"/>
  <c r="E108" i="7"/>
  <c r="F109" i="7"/>
  <c r="F76" i="7"/>
  <c r="F194" i="7" l="1"/>
  <c r="E193" i="7"/>
  <c r="E107" i="7"/>
  <c r="E75" i="7" s="1"/>
  <c r="F108" i="7"/>
  <c r="E170" i="7"/>
  <c r="E169" i="7" s="1"/>
  <c r="F193" i="7" l="1"/>
  <c r="E192" i="7"/>
  <c r="F107" i="7"/>
  <c r="E191" i="7" l="1"/>
  <c r="F191" i="7" s="1"/>
  <c r="F192" i="7"/>
  <c r="E74" i="7"/>
  <c r="E31" i="7" l="1"/>
  <c r="D30" i="7"/>
  <c r="D29" i="7" s="1"/>
  <c r="D28" i="7" s="1"/>
  <c r="D27" i="7" s="1"/>
  <c r="E30" i="7" l="1"/>
  <c r="F31" i="7"/>
  <c r="F13" i="5"/>
  <c r="F14" i="5"/>
  <c r="F15" i="5"/>
  <c r="F16" i="5"/>
  <c r="E13" i="5"/>
  <c r="E14" i="5"/>
  <c r="F52" i="8"/>
  <c r="F50" i="8"/>
  <c r="F48" i="8"/>
  <c r="F47" i="8"/>
  <c r="F45" i="8"/>
  <c r="F43" i="8"/>
  <c r="F42" i="8"/>
  <c r="F41" i="8"/>
  <c r="F39" i="8"/>
  <c r="F37" i="8"/>
  <c r="E50" i="8"/>
  <c r="E48" i="8"/>
  <c r="E47" i="8"/>
  <c r="E45" i="8"/>
  <c r="E42" i="8"/>
  <c r="E41" i="8"/>
  <c r="E39" i="8"/>
  <c r="E37" i="8"/>
  <c r="F13" i="8"/>
  <c r="F15" i="8"/>
  <c r="F17" i="8"/>
  <c r="F18" i="8"/>
  <c r="F21" i="8"/>
  <c r="F23" i="8"/>
  <c r="F24" i="8"/>
  <c r="F26" i="8"/>
  <c r="F28" i="8"/>
  <c r="E13" i="8"/>
  <c r="E15" i="8"/>
  <c r="E17" i="8"/>
  <c r="E18" i="8"/>
  <c r="E21" i="8"/>
  <c r="E23" i="8"/>
  <c r="E24" i="8"/>
  <c r="E26" i="8"/>
  <c r="J124" i="3"/>
  <c r="I124" i="3"/>
  <c r="H115" i="3"/>
  <c r="H109" i="3"/>
  <c r="F115" i="3"/>
  <c r="F109" i="3"/>
  <c r="H101" i="3"/>
  <c r="H100" i="3" s="1"/>
  <c r="H93" i="3"/>
  <c r="H96" i="3"/>
  <c r="F93" i="3"/>
  <c r="F92" i="3" s="1"/>
  <c r="H84" i="3"/>
  <c r="H74" i="3"/>
  <c r="H67" i="3"/>
  <c r="H62" i="3"/>
  <c r="F84" i="3"/>
  <c r="F74" i="3"/>
  <c r="F67" i="3"/>
  <c r="F62" i="3"/>
  <c r="H56" i="3"/>
  <c r="H51" i="3" s="1"/>
  <c r="F56" i="3"/>
  <c r="F52" i="3"/>
  <c r="J23" i="3"/>
  <c r="G12" i="3"/>
  <c r="F16" i="3"/>
  <c r="F13" i="3" s="1"/>
  <c r="J13" i="3"/>
  <c r="J42" i="3"/>
  <c r="H106" i="3" l="1"/>
  <c r="E29" i="7"/>
  <c r="F30" i="7"/>
  <c r="G105" i="3"/>
  <c r="G50" i="3"/>
  <c r="F106" i="3"/>
  <c r="F105" i="3" s="1"/>
  <c r="F12" i="3"/>
  <c r="F96" i="3"/>
  <c r="J117" i="3"/>
  <c r="J96" i="3"/>
  <c r="H92" i="3"/>
  <c r="J92" i="3" s="1"/>
  <c r="F51" i="3"/>
  <c r="I51" i="3" s="1"/>
  <c r="F61" i="3"/>
  <c r="H61" i="3"/>
  <c r="J61" i="3" s="1"/>
  <c r="J35" i="3"/>
  <c r="I35" i="3"/>
  <c r="J29" i="3"/>
  <c r="J26" i="3"/>
  <c r="I26" i="3"/>
  <c r="I24" i="10"/>
  <c r="J14" i="10"/>
  <c r="J13" i="10"/>
  <c r="J10" i="10"/>
  <c r="I14" i="10"/>
  <c r="I13" i="10"/>
  <c r="I10" i="10"/>
  <c r="E70" i="7"/>
  <c r="F70" i="7" s="1"/>
  <c r="C70" i="7"/>
  <c r="E68" i="7"/>
  <c r="F68" i="7" s="1"/>
  <c r="C68" i="7"/>
  <c r="E62" i="7"/>
  <c r="C62" i="7"/>
  <c r="C61" i="7" s="1"/>
  <c r="E55" i="7"/>
  <c r="F55" i="7" s="1"/>
  <c r="C55" i="7"/>
  <c r="E46" i="7"/>
  <c r="F46" i="7" s="1"/>
  <c r="C46" i="7"/>
  <c r="E41" i="7"/>
  <c r="F41" i="7" s="1"/>
  <c r="C41" i="7"/>
  <c r="E37" i="7"/>
  <c r="F37" i="7" s="1"/>
  <c r="C37" i="7"/>
  <c r="E23" i="7"/>
  <c r="C23" i="7"/>
  <c r="C22" i="7" s="1"/>
  <c r="C21" i="7" s="1"/>
  <c r="C20" i="7" s="1"/>
  <c r="C19" i="7" s="1"/>
  <c r="C18" i="7" s="1"/>
  <c r="C17" i="7" s="1"/>
  <c r="E14" i="7"/>
  <c r="C14" i="7"/>
  <c r="C13" i="7" s="1"/>
  <c r="C12" i="7" s="1"/>
  <c r="C11" i="7" s="1"/>
  <c r="C10" i="7" s="1"/>
  <c r="C9" i="7" s="1"/>
  <c r="C8" i="7" s="1"/>
  <c r="C7" i="7" s="1"/>
  <c r="C12" i="5"/>
  <c r="C11" i="5" s="1"/>
  <c r="D12" i="5"/>
  <c r="B12" i="5"/>
  <c r="B11" i="5" s="1"/>
  <c r="J106" i="3" l="1"/>
  <c r="E22" i="7"/>
  <c r="F22" i="7" s="1"/>
  <c r="F23" i="7"/>
  <c r="E13" i="7"/>
  <c r="E12" i="7" s="1"/>
  <c r="E11" i="7" s="1"/>
  <c r="E10" i="7" s="1"/>
  <c r="E9" i="7" s="1"/>
  <c r="E8" i="7" s="1"/>
  <c r="E7" i="7" s="1"/>
  <c r="F14" i="7"/>
  <c r="E28" i="7"/>
  <c r="F29" i="7"/>
  <c r="E61" i="7"/>
  <c r="F61" i="7" s="1"/>
  <c r="F62" i="7"/>
  <c r="I100" i="3"/>
  <c r="J100" i="3"/>
  <c r="I106" i="3"/>
  <c r="I13" i="3"/>
  <c r="H105" i="3"/>
  <c r="E21" i="7"/>
  <c r="D11" i="5"/>
  <c r="E12" i="5"/>
  <c r="F12" i="5"/>
  <c r="F50" i="3"/>
  <c r="I92" i="3"/>
  <c r="I61" i="3"/>
  <c r="J51" i="3"/>
  <c r="H50" i="3"/>
  <c r="I29" i="3"/>
  <c r="H12" i="3"/>
  <c r="C67" i="7"/>
  <c r="C66" i="7" s="1"/>
  <c r="C65" i="7" s="1"/>
  <c r="C64" i="7" s="1"/>
  <c r="C36" i="7"/>
  <c r="C35" i="7" s="1"/>
  <c r="C34" i="7" s="1"/>
  <c r="C33" i="7" s="1"/>
  <c r="D66" i="7"/>
  <c r="D65" i="7" s="1"/>
  <c r="D64" i="7" s="1"/>
  <c r="D26" i="7" s="1"/>
  <c r="D25" i="7" s="1"/>
  <c r="D16" i="7" s="1"/>
  <c r="E36" i="7"/>
  <c r="E67" i="7"/>
  <c r="C51" i="8"/>
  <c r="D51" i="8"/>
  <c r="C49" i="8"/>
  <c r="D49" i="8"/>
  <c r="C44" i="8"/>
  <c r="D44" i="8"/>
  <c r="C40" i="8"/>
  <c r="D40" i="8"/>
  <c r="C38" i="8"/>
  <c r="D38" i="8"/>
  <c r="C36" i="8"/>
  <c r="D36" i="8"/>
  <c r="B51" i="8"/>
  <c r="B49" i="8"/>
  <c r="B44" i="8"/>
  <c r="B40" i="8"/>
  <c r="B38" i="8"/>
  <c r="B36" i="8"/>
  <c r="C27" i="8"/>
  <c r="D27" i="8"/>
  <c r="C25" i="8"/>
  <c r="D25" i="8"/>
  <c r="C20" i="8"/>
  <c r="D20" i="8"/>
  <c r="C16" i="8"/>
  <c r="D16" i="8"/>
  <c r="C14" i="8"/>
  <c r="D14" i="8"/>
  <c r="C12" i="8"/>
  <c r="D12" i="8"/>
  <c r="B27" i="8"/>
  <c r="B25" i="8"/>
  <c r="B20" i="8"/>
  <c r="B16" i="8"/>
  <c r="B14" i="8"/>
  <c r="B12" i="8"/>
  <c r="F13" i="7" l="1"/>
  <c r="E27" i="7"/>
  <c r="F27" i="7" s="1"/>
  <c r="F28" i="7"/>
  <c r="I50" i="3"/>
  <c r="E66" i="7"/>
  <c r="F67" i="7"/>
  <c r="E20" i="7"/>
  <c r="F21" i="7"/>
  <c r="F12" i="7"/>
  <c r="E35" i="7"/>
  <c r="F36" i="7"/>
  <c r="F11" i="5"/>
  <c r="E11" i="5"/>
  <c r="F51" i="8"/>
  <c r="E49" i="8"/>
  <c r="F49" i="8"/>
  <c r="F38" i="8"/>
  <c r="E38" i="8"/>
  <c r="E40" i="8"/>
  <c r="F40" i="8"/>
  <c r="E36" i="8"/>
  <c r="F36" i="8"/>
  <c r="F44" i="8"/>
  <c r="E44" i="8"/>
  <c r="F27" i="8"/>
  <c r="E25" i="8"/>
  <c r="F25" i="8"/>
  <c r="E16" i="8"/>
  <c r="F16" i="8"/>
  <c r="E14" i="8"/>
  <c r="F14" i="8"/>
  <c r="F12" i="8"/>
  <c r="E12" i="8"/>
  <c r="F20" i="8"/>
  <c r="E20" i="8"/>
  <c r="C26" i="7"/>
  <c r="C25" i="7" s="1"/>
  <c r="C16" i="7" s="1"/>
  <c r="D35" i="8"/>
  <c r="D11" i="8"/>
  <c r="C35" i="8"/>
  <c r="C11" i="8"/>
  <c r="B35" i="8"/>
  <c r="B11" i="8"/>
  <c r="E19" i="7" l="1"/>
  <c r="F20" i="7"/>
  <c r="E65" i="7"/>
  <c r="F66" i="7"/>
  <c r="F11" i="7"/>
  <c r="E34" i="7"/>
  <c r="F35" i="7"/>
  <c r="F35" i="8"/>
  <c r="E35" i="8"/>
  <c r="F11" i="8"/>
  <c r="E11" i="8"/>
  <c r="J105" i="3"/>
  <c r="J50" i="3"/>
  <c r="G41" i="3"/>
  <c r="H41" i="3"/>
  <c r="H39" i="3"/>
  <c r="F41" i="3"/>
  <c r="F39" i="3"/>
  <c r="E64" i="7" l="1"/>
  <c r="F64" i="7" s="1"/>
  <c r="F65" i="7"/>
  <c r="E18" i="7"/>
  <c r="F19" i="7"/>
  <c r="F10" i="7"/>
  <c r="E33" i="7"/>
  <c r="F34" i="7"/>
  <c r="H49" i="3"/>
  <c r="H125" i="3" s="1"/>
  <c r="I105" i="3"/>
  <c r="J41" i="3"/>
  <c r="J12" i="3"/>
  <c r="I12" i="3"/>
  <c r="H11" i="3"/>
  <c r="H123" i="3" s="1"/>
  <c r="G49" i="3"/>
  <c r="G125" i="3" s="1"/>
  <c r="G11" i="3"/>
  <c r="G123" i="3" s="1"/>
  <c r="J123" i="3" s="1"/>
  <c r="F49" i="3"/>
  <c r="F125" i="3" s="1"/>
  <c r="F11" i="3"/>
  <c r="F123" i="3" s="1"/>
  <c r="I123" i="3" s="1"/>
  <c r="I125" i="3" l="1"/>
  <c r="J125" i="3"/>
  <c r="I49" i="3"/>
  <c r="E26" i="7"/>
  <c r="E17" i="7"/>
  <c r="F17" i="7" s="1"/>
  <c r="F18" i="7"/>
  <c r="F9" i="7"/>
  <c r="F33" i="7"/>
  <c r="J49" i="3"/>
  <c r="J11" i="3"/>
  <c r="I11" i="3"/>
  <c r="H23" i="10"/>
  <c r="G23" i="10"/>
  <c r="F23" i="10"/>
  <c r="H12" i="10"/>
  <c r="G12" i="10"/>
  <c r="F12" i="10"/>
  <c r="H9" i="10"/>
  <c r="G9" i="10"/>
  <c r="I9" i="10" l="1"/>
  <c r="J9" i="10"/>
  <c r="I12" i="10"/>
  <c r="J12" i="10"/>
  <c r="F75" i="7"/>
  <c r="F7" i="7"/>
  <c r="F8" i="7"/>
  <c r="E25" i="7"/>
  <c r="F26" i="7"/>
  <c r="G15" i="10"/>
  <c r="H15" i="10"/>
  <c r="F15" i="10"/>
  <c r="I15" i="10" l="1"/>
  <c r="J15" i="10"/>
  <c r="I25" i="10"/>
  <c r="E73" i="7"/>
  <c r="F73" i="7" s="1"/>
  <c r="F74" i="7"/>
  <c r="E16" i="7"/>
  <c r="F16" i="7" s="1"/>
  <c r="F25" i="7"/>
</calcChain>
</file>

<file path=xl/sharedStrings.xml><?xml version="1.0" encoding="utf-8"?>
<sst xmlns="http://schemas.openxmlformats.org/spreadsheetml/2006/main" count="1206" uniqueCount="294">
  <si>
    <t>PRIHODI UKUPNO</t>
  </si>
  <si>
    <t>RASHODI UKUPNO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</si>
  <si>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</si>
  <si>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</si>
  <si>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</si>
  <si>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</si>
  <si>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</si>
  <si>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</si>
  <si>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</si>
  <si>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</si>
  <si>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</si>
  <si>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</si>
  <si>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</si>
  <si>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</si>
  <si>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</si>
  <si>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</si>
  <si>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</si>
  <si>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</si>
  <si>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</si>
  <si>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</si>
  <si>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</si>
  <si>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</si>
  <si>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</si>
  <si>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</si>
  <si>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</si>
  <si>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</si>
  <si>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</si>
  <si>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</si>
  <si>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</si>
  <si>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Izvršenje 2022.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</si>
  <si>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</si>
  <si>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</si>
  <si>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</si>
  <si>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</si>
  <si>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</si>
  <si>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</si>
  <si>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</si>
  <si>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</si>
  <si>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</si>
  <si>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</si>
  <si>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</si>
  <si>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</si>
  <si>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</si>
  <si>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</si>
  <si>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</si>
  <si>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</si>
  <si>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</si>
  <si>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</si>
  <si>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</si>
  <si>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</si>
  <si>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</si>
  <si>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</si>
  <si>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</si>
  <si>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</si>
  <si>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</si>
  <si>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PRIJENOS VIŠKA / MANJKA U SLJEDEĆE RAZDOBLJE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</si>
  <si>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</si>
  <si>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</si>
  <si>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</si>
  <si>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</si>
  <si>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Rezultat poslovanja</t>
  </si>
  <si>
    <t>Financijski rashodi</t>
  </si>
  <si>
    <t>Naknade građanima i kućanstvima na temelju osiguranja i druge naknade</t>
  </si>
  <si>
    <t>Rashodi za dodatna ulaganja na nefinancijskoj imovini</t>
  </si>
  <si>
    <t>1.1. Opći prihodi i primici</t>
  </si>
  <si>
    <t>4.1. Decentralizirana sredstva</t>
  </si>
  <si>
    <t xml:space="preserve">4.L. Prihodi za posebne namjene </t>
  </si>
  <si>
    <t>4.F. Prihodi za posebne namjene-višak prihoda</t>
  </si>
  <si>
    <t>5.Đ. Ministarstvo poljoprivrede - Školska shema</t>
  </si>
  <si>
    <t>5.K. Pomoći</t>
  </si>
  <si>
    <t>3.3. Vlastiti prihodi</t>
  </si>
  <si>
    <t>6 Donacije</t>
  </si>
  <si>
    <t>7 Prihodi od nefin.imov.i nadok.šteta s osnov.osig.</t>
  </si>
  <si>
    <t>6.3. Donacije</t>
  </si>
  <si>
    <t>7.6. Prihodi od nefin.imov.i nadok.šteta s osnov.osig.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</si>
  <si>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</si>
  <si>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</si>
  <si>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</si>
  <si>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</si>
  <si>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</si>
  <si>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Projekti i pogrami EU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</si>
  <si>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</si>
  <si>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</si>
  <si>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</si>
  <si>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</si>
  <si>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</si>
  <si>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</si>
  <si>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</si>
  <si>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</si>
  <si>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</si>
  <si>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</si>
  <si>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</si>
  <si>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</si>
  <si>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Kapitalno ulaganje</t>
  </si>
  <si>
    <t>Kapitalna ulaganja u osnovno školstvo</t>
  </si>
  <si>
    <t>1.1.</t>
  </si>
  <si>
    <t>Opći prihodi i primici</t>
  </si>
  <si>
    <t>Dodatna ulaganja na građevinskim objektima</t>
  </si>
  <si>
    <t>Minimalni standard u osnovnom školstvu</t>
  </si>
  <si>
    <t>Minimalni standard u osnovnom školstvu - materijalni i financijski rashodi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</si>
  <si>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</si>
  <si>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</si>
  <si>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</si>
  <si>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</si>
  <si>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</si>
  <si>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</si>
  <si>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</si>
  <si>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</si>
  <si>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</si>
  <si>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</si>
  <si>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</si>
  <si>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</si>
  <si>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</si>
  <si>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</si>
  <si>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</si>
  <si>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</si>
  <si>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</si>
  <si>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</si>
  <si>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</si>
  <si>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</si>
  <si>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</si>
  <si>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</si>
  <si>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</si>
  <si>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</si>
  <si>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</si>
  <si>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</si>
  <si>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</si>
  <si>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</si>
  <si>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Tekuće i investicijsko održavanje</t>
  </si>
  <si>
    <t>Mater.i dijelovi za tekuće i invest.održ.</t>
  </si>
  <si>
    <t>Usluge tekućeg i invest.održavanja</t>
  </si>
  <si>
    <t>Županijska stručna vijeća</t>
  </si>
  <si>
    <t>Natjecanja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</si>
  <si>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</si>
  <si>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</si>
  <si>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</si>
  <si>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</si>
  <si>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</si>
  <si>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</si>
  <si>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Oprema škola</t>
  </si>
  <si>
    <t>Rashodi za nabavu proizvedene dugotrajne  imovine</t>
  </si>
  <si>
    <t>Postrojenja i oprema</t>
  </si>
  <si>
    <t>Uredska oprema i namještaj</t>
  </si>
  <si>
    <t>Osnovne i srednje škole izvan županijskog proračuna</t>
  </si>
  <si>
    <t>Programi osnovnih škola izvan županijskog proračuna</t>
  </si>
  <si>
    <t>3.3.</t>
  </si>
  <si>
    <t>Vlastiti prihodi</t>
  </si>
  <si>
    <t>4.L.</t>
  </si>
  <si>
    <t>Prihodi za posebne namjene</t>
  </si>
  <si>
    <t>5.K.</t>
  </si>
  <si>
    <t>Pomoći</t>
  </si>
  <si>
    <t>6.3.</t>
  </si>
  <si>
    <t>Donacije</t>
  </si>
  <si>
    <t>A100002</t>
  </si>
  <si>
    <t>Administrativno, tehničko i stručno osoblje</t>
  </si>
  <si>
    <t>Plaće za prekovremeni rad</t>
  </si>
  <si>
    <t>Plaće za posebne uvjete rada</t>
  </si>
  <si>
    <t>Školska kuhinja</t>
  </si>
  <si>
    <t>4.F.</t>
  </si>
  <si>
    <t>Produženi boravak</t>
  </si>
  <si>
    <t>Učeničke zadruge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</si>
  <si>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</si>
  <si>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</si>
  <si>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</si>
  <si>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</si>
  <si>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</si>
  <si>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</si>
  <si>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>7.6.</t>
  </si>
  <si>
    <t>Prihodi od nefinancijske imovine i nadok.šteta s osnove osig.</t>
  </si>
  <si>
    <t>Prijevoz učenika s teškoćama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</si>
  <si>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</si>
  <si>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</si>
  <si>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</si>
  <si>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</si>
  <si>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Školska sportska društva</t>
  </si>
  <si>
    <t>Glava 003006</t>
  </si>
  <si>
    <t>Glavni program P52</t>
  </si>
  <si>
    <t>Glavni program P51</t>
  </si>
  <si>
    <t>Glavni program P15</t>
  </si>
  <si>
    <t>Zatezne kamate</t>
  </si>
  <si>
    <t>Troškovi sudskih postupaka</t>
  </si>
  <si>
    <t>T100013</t>
  </si>
  <si>
    <t>Dodatna ulaganja</t>
  </si>
  <si>
    <t>Ostali rashodi</t>
  </si>
  <si>
    <t>Tekuće donacije u naravi</t>
  </si>
  <si>
    <t>5.D. Pomoći-višak prihoda</t>
  </si>
  <si>
    <t>Indeks</t>
  </si>
  <si>
    <t>5=4/2*100</t>
  </si>
  <si>
    <t>6=4/3*100</t>
  </si>
  <si>
    <t>RAZLIKA PRIMITAKA I IZDATAKA</t>
  </si>
  <si>
    <t>PRENESENI VIŠAK / MANJAK IZ PRETHODNE(IH) GODINE</t>
  </si>
  <si>
    <t xml:space="preserve"> -</t>
  </si>
  <si>
    <t xml:space="preserve"> --</t>
  </si>
  <si>
    <t>Podskupina</t>
  </si>
  <si>
    <t>Odjeljak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</si>
  <si>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</si>
  <si>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</si>
  <si>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</si>
  <si>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</si>
  <si>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</si>
  <si>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</si>
  <si>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</si>
  <si>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Vlastiti prihodi proračunskih korisnika</t>
  </si>
  <si>
    <t>Prihodi od obavljanja ostalih poslova vlastite djelatnosti</t>
  </si>
  <si>
    <t>Donacije od pravnih i fizičkih osoba</t>
  </si>
  <si>
    <t>Tekuće donacije</t>
  </si>
  <si>
    <t>Kapitalne donacije</t>
  </si>
  <si>
    <t>Prihodi iz proračuna za financiranje redovne djelatnosti proračunskih korisnika</t>
  </si>
  <si>
    <t>Prihodi za financiranje rashoda poslovanja</t>
  </si>
  <si>
    <t>Prihodi za financiranje rashoda za nabavu nefinancijske imovine</t>
  </si>
  <si>
    <t>6=5/3*100</t>
  </si>
  <si>
    <t>7=5/4*100</t>
  </si>
  <si>
    <t>Doprinosi za obvezno osiguranje u slučaju nezaposlenosti</t>
  </si>
  <si>
    <t>Naknade za rad prestavničkih tijela</t>
  </si>
  <si>
    <t>Članarine i norme</t>
  </si>
  <si>
    <t>Pristojbe i naknade</t>
  </si>
  <si>
    <t>Naknade građ i kuć. U naravi</t>
  </si>
  <si>
    <t>Oprema za održavanje i zaštitu</t>
  </si>
  <si>
    <t>Dodatna ulaganja na postr.i opremi</t>
  </si>
  <si>
    <t>Prihodi</t>
  </si>
  <si>
    <t>Višak/manjak prihoda preneseni</t>
  </si>
  <si>
    <t>Rashodi</t>
  </si>
  <si>
    <t>4=3/2*100</t>
  </si>
  <si>
    <t>A100003</t>
  </si>
  <si>
    <t>Energenti</t>
  </si>
  <si>
    <t>T100027</t>
  </si>
  <si>
    <t>Opskrba besplatnim zalihama menstrualnih higijenskih potrepština</t>
  </si>
  <si>
    <t xml:space="preserve">Tekuće donacije   </t>
  </si>
  <si>
    <t xml:space="preserve">Glava 004004 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</si>
  <si>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</si>
  <si>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</si>
  <si>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</si>
  <si>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</si>
  <si>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</si>
  <si>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 xml:space="preserve">T100041 </t>
  </si>
  <si>
    <t>E-tehničar</t>
  </si>
  <si>
    <t>5.T.</t>
  </si>
  <si>
    <t>MZO-EFS III</t>
  </si>
  <si>
    <t>T100055</t>
  </si>
  <si>
    <t>Prsten potpore VI.-pomoćnici u nastavi i stručni komunikacijski posrednici za učenike s teškoćama u razvoju</t>
  </si>
  <si>
    <t xml:space="preserve">Program 1002   </t>
  </si>
  <si>
    <t>T100016</t>
  </si>
  <si>
    <t>Knjige za školsku knjižnicu</t>
  </si>
  <si>
    <t xml:space="preserve">Program 1003  </t>
  </si>
  <si>
    <t>Tekuće i investicijsko održavanje u školstvu</t>
  </si>
  <si>
    <t xml:space="preserve">A100001 </t>
  </si>
  <si>
    <t xml:space="preserve"> T100003</t>
  </si>
  <si>
    <t>T100058</t>
  </si>
  <si>
    <t>Prsten potpore VII.-pomoćnici u nastavi i stručni komunikacijski posrednici za učenike s teškoćama u razvoju</t>
  </si>
  <si>
    <t>Glava 004008</t>
  </si>
  <si>
    <t>Glavni program P63</t>
  </si>
  <si>
    <t>Program 1001</t>
  </si>
  <si>
    <t>5.D.</t>
  </si>
  <si>
    <t>Pomoći-višak prihoda OŠ</t>
  </si>
  <si>
    <t>Doprinos za obv.osig.u slučaju nezaposlenosti</t>
  </si>
  <si>
    <t>T100001</t>
  </si>
  <si>
    <t xml:space="preserve"> T100002</t>
  </si>
  <si>
    <t>T100003</t>
  </si>
  <si>
    <t>Prihodi za posebne namjene - višak prihoda</t>
  </si>
  <si>
    <t>T100006</t>
  </si>
  <si>
    <t>T100008</t>
  </si>
  <si>
    <t>T100012</t>
  </si>
  <si>
    <t>T100019</t>
  </si>
  <si>
    <t>T100020</t>
  </si>
  <si>
    <t>T1000026</t>
  </si>
  <si>
    <t>Tekući prijenosi između proračunskih korisnika</t>
  </si>
  <si>
    <t>tekući prijenosi između proračunskih korisnika istog proračuna</t>
  </si>
  <si>
    <t>Naknade građ.i kuć.u novcu</t>
  </si>
  <si>
    <t>Građevinski objekti</t>
  </si>
  <si>
    <t>Sportski i rekreacijski tereni</t>
  </si>
  <si>
    <t>Ostale izvanškolske aktivnosti</t>
  </si>
  <si>
    <t>Naknade građanima i kućanstvima iz proračuna</t>
  </si>
  <si>
    <t>Naknade građanima i kućanstvima u novcu</t>
  </si>
  <si>
    <t>Sportsko rekreacijski tereni</t>
  </si>
  <si>
    <t>T100040</t>
  </si>
  <si>
    <t>Stručno usavršavanje djelatnika u školstvu</t>
  </si>
  <si>
    <t>Pomoći od izvanproračunskih korisnika</t>
  </si>
  <si>
    <t>Tekuće pomoći od izvanproračunskih korisnika</t>
  </si>
  <si>
    <t>Pomoći temeljem prijenosa EU sredstava</t>
  </si>
  <si>
    <t>Tekuće pomoći temeljem prijenosa EU sredstava</t>
  </si>
  <si>
    <t>Službena, radna i zaštitna odjeća i obuća</t>
  </si>
  <si>
    <t>POLUGODIŠNJI IZVJEŠTAJ O IZVRŠENJU FINANCIJSKOG PLANA ZA RAZDOBLJE 01.01.-30.06.2025. GODINE</t>
  </si>
  <si>
    <t>Izvršenje 1.-6.2024.</t>
  </si>
  <si>
    <t>Plan 2025.</t>
  </si>
  <si>
    <t>Izvršenje 1.-6.2025.</t>
  </si>
  <si>
    <t>Kazne, penali, štete</t>
  </si>
  <si>
    <t>Ugovorene kazne i naknade šteta</t>
  </si>
  <si>
    <t>5.P. MZO-EFS III</t>
  </si>
  <si>
    <t>POLUGODIŠNJI IZVJEŠTAJ O IZVRŠENJU FINANCIJSKOG PLANA ZA RAZDOBLJE 01.01.-30.06.2025.GODINE</t>
  </si>
  <si>
    <t>POLUGODIŠNJI IZVJEŠTAJ O IZVRŠENJU FINANCIJSKOG PLANA ZA  RAZDOBLJE 01.01.-30.06.2025. GODINE</t>
  </si>
  <si>
    <t>Kapitalni projekt K100179</t>
  </si>
  <si>
    <t>Sanacija podova u učionicama</t>
  </si>
  <si>
    <t>Naknade za rad predstavničkih i izvršnih tijela, povjerenstava i slično</t>
  </si>
  <si>
    <t>Rashodi za donacije,kazne, naknade šteta i kap.pomoći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</si>
</sst>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385724"/>
        <bgColor rgb="FF385724"/>
      </patternFill>
    </fill>
    <fill>
      <patternFill patternType="solid">
        <fgColor rgb="FF548235"/>
        <bgColor rgb="FF548235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385724"/>
      </patternFill>
    </fill>
    <fill>
      <patternFill patternType="solid">
        <fgColor theme="9" tint="0.59999389629810485"/>
        <bgColor rgb="FF548235"/>
      </patternFill>
    </fill>
    <fill>
      <patternFill patternType="solid">
        <fgColor theme="9" tint="0.79998168889431442"/>
        <bgColor rgb="FFA9D18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A9D18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4" tint="0.59999389629810485"/>
        <bgColor rgb="FFC5E0B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 tint="0.59999389629810485"/>
        <bgColor rgb="FF385724"/>
      </patternFill>
    </fill>
    <fill>
      <patternFill patternType="solid">
        <fgColor theme="9" tint="0.79998168889431442"/>
        <bgColor rgb="FF385724"/>
      </patternFill>
    </fill>
    <fill>
      <patternFill patternType="solid">
        <fgColor theme="5" tint="0.59999389629810485"/>
        <bgColor rgb="FF385724"/>
      </patternFill>
    </fill>
    <fill>
      <patternFill patternType="solid">
        <fgColor theme="4" tint="0.59999389629810485"/>
        <bgColor rgb="FF385724"/>
      </patternFill>
    </fill>
    <fill>
      <patternFill patternType="solid">
        <fgColor theme="0" tint="-0.249977111117893"/>
        <bgColor rgb="FF38572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4" tint="0.59999389629810485"/>
        <bgColor rgb="FFBDD7E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right"/>
    </xf>
    <xf numFmtId="4" fontId="18" fillId="10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4" fontId="18" fillId="11" borderId="7" xfId="0" applyNumberFormat="1" applyFont="1" applyFill="1" applyBorder="1" applyAlignment="1">
      <alignment horizontal="right"/>
    </xf>
    <xf numFmtId="3" fontId="18" fillId="12" borderId="6" xfId="0" applyNumberFormat="1" applyFont="1" applyFill="1" applyBorder="1" applyAlignment="1">
      <alignment horizontal="center"/>
    </xf>
    <xf numFmtId="3" fontId="18" fillId="12" borderId="6" xfId="0" applyNumberFormat="1" applyFont="1" applyFill="1" applyBorder="1" applyAlignment="1">
      <alignment wrapText="1"/>
    </xf>
    <xf numFmtId="4" fontId="18" fillId="12" borderId="7" xfId="0" applyNumberFormat="1" applyFont="1" applyFill="1" applyBorder="1" applyAlignment="1">
      <alignment horizontal="right"/>
    </xf>
    <xf numFmtId="3" fontId="18" fillId="5" borderId="6" xfId="0" applyNumberFormat="1" applyFont="1" applyFill="1" applyBorder="1" applyAlignment="1">
      <alignment horizontal="center"/>
    </xf>
    <xf numFmtId="3" fontId="18" fillId="5" borderId="6" xfId="0" applyNumberFormat="1" applyFont="1" applyFill="1" applyBorder="1" applyAlignment="1">
      <alignment wrapText="1"/>
    </xf>
    <xf numFmtId="4" fontId="18" fillId="5" borderId="7" xfId="0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wrapText="1"/>
    </xf>
    <xf numFmtId="4" fontId="18" fillId="13" borderId="7" xfId="0" applyNumberFormat="1" applyFont="1" applyFill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wrapText="1"/>
    </xf>
    <xf numFmtId="4" fontId="17" fillId="13" borderId="7" xfId="0" applyNumberFormat="1" applyFont="1" applyFill="1" applyBorder="1" applyAlignment="1">
      <alignment horizontal="right"/>
    </xf>
    <xf numFmtId="4" fontId="17" fillId="13" borderId="6" xfId="0" applyNumberFormat="1" applyFont="1" applyFill="1" applyBorder="1" applyAlignment="1">
      <alignment horizontal="right"/>
    </xf>
    <xf numFmtId="4" fontId="18" fillId="7" borderId="7" xfId="0" applyNumberFormat="1" applyFont="1" applyFill="1" applyBorder="1" applyAlignment="1">
      <alignment horizontal="right"/>
    </xf>
    <xf numFmtId="4" fontId="18" fillId="8" borderId="7" xfId="0" applyNumberFormat="1" applyFont="1" applyFill="1" applyBorder="1" applyAlignment="1">
      <alignment horizontal="right"/>
    </xf>
    <xf numFmtId="0" fontId="19" fillId="11" borderId="6" xfId="0" applyFont="1" applyFill="1" applyBorder="1" applyAlignment="1">
      <alignment horizontal="left"/>
    </xf>
    <xf numFmtId="0" fontId="19" fillId="11" borderId="7" xfId="0" applyFont="1" applyFill="1" applyBorder="1" applyAlignment="1">
      <alignment wrapText="1"/>
    </xf>
    <xf numFmtId="0" fontId="18" fillId="12" borderId="6" xfId="0" applyFont="1" applyFill="1" applyBorder="1" applyAlignment="1">
      <alignment horizontal="center"/>
    </xf>
    <xf numFmtId="0" fontId="18" fillId="12" borderId="6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wrapText="1"/>
    </xf>
    <xf numFmtId="0" fontId="18" fillId="12" borderId="6" xfId="0" applyFont="1" applyFill="1" applyBorder="1" applyAlignment="1">
      <alignment horizontal="left" wrapText="1"/>
    </xf>
    <xf numFmtId="4" fontId="18" fillId="14" borderId="7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15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6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/>
    </xf>
    <xf numFmtId="0" fontId="9" fillId="4" borderId="3" xfId="0" applyFont="1" applyFill="1" applyBorder="1" applyAlignment="1">
      <alignment vertical="center" wrapText="1"/>
    </xf>
    <xf numFmtId="4" fontId="6" fillId="4" borderId="4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 wrapText="1"/>
    </xf>
    <xf numFmtId="0" fontId="6" fillId="4" borderId="3" xfId="0" applyFont="1" applyFill="1" applyBorder="1" applyAlignment="1">
      <alignment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/>
    </xf>
    <xf numFmtId="4" fontId="18" fillId="0" borderId="7" xfId="0" applyNumberFormat="1" applyFont="1" applyBorder="1" applyAlignment="1">
      <alignment horizontal="right"/>
    </xf>
    <xf numFmtId="0" fontId="21" fillId="17" borderId="3" xfId="0" applyFont="1" applyFill="1" applyBorder="1" applyAlignment="1">
      <alignment horizontal="left"/>
    </xf>
    <xf numFmtId="0" fontId="21" fillId="17" borderId="4" xfId="0" applyFont="1" applyFill="1" applyBorder="1" applyAlignment="1">
      <alignment wrapText="1"/>
    </xf>
    <xf numFmtId="0" fontId="6" fillId="18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16" borderId="4" xfId="0" applyNumberFormat="1" applyFont="1" applyFill="1" applyBorder="1" applyAlignment="1">
      <alignment horizontal="right"/>
    </xf>
    <xf numFmtId="4" fontId="6" fillId="17" borderId="4" xfId="0" applyNumberFormat="1" applyFont="1" applyFill="1" applyBorder="1" applyAlignment="1">
      <alignment horizontal="right"/>
    </xf>
    <xf numFmtId="4" fontId="6" fillId="18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0" borderId="7" xfId="0" applyNumberFormat="1" applyFont="1" applyBorder="1" applyAlignment="1">
      <alignment horizontal="right"/>
    </xf>
    <xf numFmtId="3" fontId="6" fillId="18" borderId="3" xfId="0" applyNumberFormat="1" applyFont="1" applyFill="1" applyBorder="1" applyAlignment="1">
      <alignment horizontal="center"/>
    </xf>
    <xf numFmtId="3" fontId="6" fillId="18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wrapText="1"/>
    </xf>
    <xf numFmtId="0" fontId="6" fillId="19" borderId="3" xfId="0" applyFont="1" applyFill="1" applyBorder="1" applyAlignment="1">
      <alignment wrapText="1"/>
    </xf>
    <xf numFmtId="0" fontId="6" fillId="16" borderId="3" xfId="0" applyFont="1" applyFill="1" applyBorder="1" applyAlignment="1">
      <alignment wrapText="1"/>
    </xf>
    <xf numFmtId="0" fontId="6" fillId="18" borderId="3" xfId="0" applyFont="1" applyFill="1" applyBorder="1" applyAlignment="1">
      <alignment wrapText="1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wrapText="1"/>
    </xf>
    <xf numFmtId="4" fontId="6" fillId="19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18" fillId="17" borderId="7" xfId="0" applyNumberFormat="1" applyFont="1" applyFill="1" applyBorder="1" applyAlignment="1">
      <alignment horizontal="right"/>
    </xf>
    <xf numFmtId="4" fontId="18" fillId="18" borderId="7" xfId="0" applyNumberFormat="1" applyFont="1" applyFill="1" applyBorder="1" applyAlignment="1">
      <alignment horizontal="right"/>
    </xf>
    <xf numFmtId="4" fontId="18" fillId="4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4" xfId="0" applyFont="1" applyFill="1" applyBorder="1" applyAlignment="1">
      <alignment wrapText="1"/>
    </xf>
    <xf numFmtId="4" fontId="18" fillId="16" borderId="7" xfId="0" applyNumberFormat="1" applyFont="1" applyFill="1" applyBorder="1" applyAlignment="1">
      <alignment horizontal="right"/>
    </xf>
    <xf numFmtId="0" fontId="18" fillId="20" borderId="6" xfId="0" applyFont="1" applyFill="1" applyBorder="1"/>
    <xf numFmtId="0" fontId="18" fillId="20" borderId="7" xfId="0" applyFont="1" applyFill="1" applyBorder="1"/>
    <xf numFmtId="4" fontId="18" fillId="20" borderId="7" xfId="0" applyNumberFormat="1" applyFont="1" applyFill="1" applyBorder="1" applyAlignment="1">
      <alignment horizontal="right" vertical="center" wrapText="1"/>
    </xf>
    <xf numFmtId="4" fontId="18" fillId="19" borderId="7" xfId="0" applyNumberFormat="1" applyFont="1" applyFill="1" applyBorder="1" applyAlignment="1">
      <alignment horizontal="right" vertical="center" wrapText="1"/>
    </xf>
    <xf numFmtId="0" fontId="18" fillId="21" borderId="6" xfId="0" applyFont="1" applyFill="1" applyBorder="1"/>
    <xf numFmtId="0" fontId="18" fillId="21" borderId="7" xfId="0" applyFont="1" applyFill="1" applyBorder="1"/>
    <xf numFmtId="4" fontId="18" fillId="21" borderId="7" xfId="0" applyNumberFormat="1" applyFont="1" applyFill="1" applyBorder="1" applyAlignment="1">
      <alignment horizontal="right" vertical="center" wrapText="1"/>
    </xf>
    <xf numFmtId="4" fontId="18" fillId="16" borderId="7" xfId="0" applyNumberFormat="1" applyFont="1" applyFill="1" applyBorder="1" applyAlignment="1">
      <alignment horizontal="right" vertical="center" wrapText="1"/>
    </xf>
    <xf numFmtId="0" fontId="18" fillId="22" borderId="6" xfId="0" applyFont="1" applyFill="1" applyBorder="1" applyAlignment="1">
      <alignment horizontal="left" vertical="center" wrapText="1"/>
    </xf>
    <xf numFmtId="0" fontId="18" fillId="22" borderId="7" xfId="0" applyFont="1" applyFill="1" applyBorder="1" applyAlignment="1">
      <alignment horizontal="left" vertical="center" wrapText="1"/>
    </xf>
    <xf numFmtId="4" fontId="18" fillId="22" borderId="7" xfId="0" applyNumberFormat="1" applyFont="1" applyFill="1" applyBorder="1" applyAlignment="1">
      <alignment horizontal="right"/>
    </xf>
    <xf numFmtId="4" fontId="18" fillId="23" borderId="7" xfId="0" applyNumberFormat="1" applyFont="1" applyFill="1" applyBorder="1" applyAlignment="1">
      <alignment horizontal="right" vertical="center" wrapText="1"/>
    </xf>
    <xf numFmtId="0" fontId="18" fillId="24" borderId="6" xfId="0" applyFont="1" applyFill="1" applyBorder="1" applyAlignment="1">
      <alignment horizontal="left" vertical="center" wrapText="1"/>
    </xf>
    <xf numFmtId="0" fontId="18" fillId="24" borderId="7" xfId="0" applyFont="1" applyFill="1" applyBorder="1" applyAlignment="1">
      <alignment horizontal="left" vertical="center" wrapText="1"/>
    </xf>
    <xf numFmtId="4" fontId="18" fillId="24" borderId="7" xfId="0" applyNumberFormat="1" applyFont="1" applyFill="1" applyBorder="1" applyAlignment="1">
      <alignment horizontal="right"/>
    </xf>
    <xf numFmtId="4" fontId="18" fillId="25" borderId="7" xfId="0" applyNumberFormat="1" applyFont="1" applyFill="1" applyBorder="1" applyAlignment="1">
      <alignment horizontal="right" vertical="center" wrapText="1"/>
    </xf>
    <xf numFmtId="0" fontId="18" fillId="20" borderId="8" xfId="0" applyFont="1" applyFill="1" applyBorder="1"/>
    <xf numFmtId="4" fontId="18" fillId="20" borderId="7" xfId="0" applyNumberFormat="1" applyFont="1" applyFill="1" applyBorder="1" applyAlignment="1">
      <alignment horizontal="right"/>
    </xf>
    <xf numFmtId="4" fontId="18" fillId="19" borderId="7" xfId="0" applyNumberFormat="1" applyFont="1" applyFill="1" applyBorder="1" applyAlignment="1">
      <alignment horizontal="right"/>
    </xf>
    <xf numFmtId="0" fontId="6" fillId="19" borderId="4" xfId="0" applyFont="1" applyFill="1" applyBorder="1" applyAlignment="1">
      <alignment wrapText="1"/>
    </xf>
    <xf numFmtId="4" fontId="18" fillId="21" borderId="7" xfId="0" applyNumberFormat="1" applyFont="1" applyFill="1" applyBorder="1" applyAlignment="1">
      <alignment horizontal="right"/>
    </xf>
    <xf numFmtId="0" fontId="18" fillId="21" borderId="6" xfId="0" applyFont="1" applyFill="1" applyBorder="1" applyAlignment="1">
      <alignment wrapText="1"/>
    </xf>
    <xf numFmtId="0" fontId="18" fillId="22" borderId="6" xfId="0" applyFont="1" applyFill="1" applyBorder="1" applyAlignment="1">
      <alignment horizontal="left"/>
    </xf>
    <xf numFmtId="0" fontId="18" fillId="22" borderId="7" xfId="0" applyFont="1" applyFill="1" applyBorder="1" applyAlignment="1">
      <alignment wrapText="1"/>
    </xf>
    <xf numFmtId="4" fontId="18" fillId="23" borderId="7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wrapText="1"/>
    </xf>
    <xf numFmtId="4" fontId="6" fillId="23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 wrapText="1"/>
    </xf>
    <xf numFmtId="0" fontId="18" fillId="24" borderId="7" xfId="0" applyFont="1" applyFill="1" applyBorder="1" applyAlignment="1">
      <alignment wrapText="1"/>
    </xf>
    <xf numFmtId="4" fontId="18" fillId="25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horizontal="left"/>
    </xf>
    <xf numFmtId="0" fontId="6" fillId="25" borderId="4" xfId="0" applyFont="1" applyFill="1" applyBorder="1" applyAlignment="1">
      <alignment wrapText="1"/>
    </xf>
    <xf numFmtId="4" fontId="18" fillId="26" borderId="7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/>
    </xf>
    <xf numFmtId="0" fontId="18" fillId="24" borderId="6" xfId="0" applyFont="1" applyFill="1" applyBorder="1" applyAlignment="1">
      <alignment horizontal="left"/>
    </xf>
    <xf numFmtId="4" fontId="18" fillId="27" borderId="7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wrapText="1"/>
    </xf>
    <xf numFmtId="3" fontId="6" fillId="25" borderId="3" xfId="0" applyNumberFormat="1" applyFont="1" applyFill="1" applyBorder="1" applyAlignment="1">
      <alignment wrapText="1"/>
    </xf>
    <xf numFmtId="4" fontId="17" fillId="27" borderId="7" xfId="0" applyNumberFormat="1" applyFont="1" applyFill="1" applyBorder="1" applyAlignment="1">
      <alignment horizontal="right"/>
    </xf>
    <xf numFmtId="3" fontId="6" fillId="25" borderId="3" xfId="0" applyNumberFormat="1" applyFont="1" applyFill="1" applyBorder="1"/>
    <xf numFmtId="4" fontId="18" fillId="28" borderId="7" xfId="0" applyNumberFormat="1" applyFont="1" applyFill="1" applyBorder="1" applyAlignment="1">
      <alignment horizontal="right"/>
    </xf>
    <xf numFmtId="4" fontId="18" fillId="29" borderId="7" xfId="0" applyNumberFormat="1" applyFont="1" applyFill="1" applyBorder="1" applyAlignment="1">
      <alignment horizontal="right"/>
    </xf>
    <xf numFmtId="0" fontId="6" fillId="25" borderId="3" xfId="0" applyFont="1" applyFill="1" applyBorder="1"/>
    <xf numFmtId="0" fontId="6" fillId="25" borderId="4" xfId="0" applyFont="1" applyFill="1" applyBorder="1"/>
    <xf numFmtId="4" fontId="18" fillId="17" borderId="7" xfId="0" applyNumberFormat="1" applyFont="1" applyFill="1" applyBorder="1" applyAlignment="1">
      <alignment horizontal="right" vertical="center" wrapText="1"/>
    </xf>
    <xf numFmtId="4" fontId="18" fillId="4" borderId="7" xfId="0" applyNumberFormat="1" applyFont="1" applyFill="1" applyBorder="1" applyAlignment="1">
      <alignment horizontal="right" vertical="center" wrapText="1"/>
    </xf>
    <xf numFmtId="4" fontId="18" fillId="18" borderId="7" xfId="0" applyNumberFormat="1" applyFont="1" applyFill="1" applyBorder="1" applyAlignment="1">
      <alignment horizontal="right" vertical="center" wrapText="1"/>
    </xf>
    <xf numFmtId="4" fontId="18" fillId="30" borderId="7" xfId="0" applyNumberFormat="1" applyFont="1" applyFill="1" applyBorder="1" applyAlignment="1">
      <alignment horizontal="right"/>
    </xf>
    <xf numFmtId="4" fontId="18" fillId="31" borderId="7" xfId="0" applyNumberFormat="1" applyFont="1" applyFill="1" applyBorder="1" applyAlignment="1">
      <alignment horizontal="right"/>
    </xf>
    <xf numFmtId="0" fontId="19" fillId="11" borderId="6" xfId="0" applyFont="1" applyFill="1" applyBorder="1"/>
    <xf numFmtId="0" fontId="19" fillId="11" borderId="7" xfId="0" applyFont="1" applyFill="1" applyBorder="1"/>
    <xf numFmtId="0" fontId="18" fillId="24" borderId="6" xfId="0" applyFont="1" applyFill="1" applyBorder="1" applyAlignment="1">
      <alignment wrapText="1"/>
    </xf>
    <xf numFmtId="0" fontId="0" fillId="25" borderId="0" xfId="0" applyFill="1"/>
    <xf numFmtId="0" fontId="6" fillId="16" borderId="4" xfId="0" applyFont="1" applyFill="1" applyBorder="1" applyAlignment="1">
      <alignment wrapText="1"/>
    </xf>
    <xf numFmtId="0" fontId="6" fillId="17" borderId="4" xfId="0" applyFont="1" applyFill="1" applyBorder="1" applyAlignment="1">
      <alignment wrapText="1"/>
    </xf>
    <xf numFmtId="3" fontId="6" fillId="18" borderId="3" xfId="0" applyNumberFormat="1" applyFont="1" applyFill="1" applyBorder="1" applyAlignment="1">
      <alignment horizontal="center" wrapText="1"/>
    </xf>
    <xf numFmtId="4" fontId="17" fillId="13" borderId="9" xfId="0" applyNumberFormat="1" applyFont="1" applyFill="1" applyBorder="1" applyAlignment="1">
      <alignment horizontal="right"/>
    </xf>
    <xf numFmtId="4" fontId="17" fillId="13" borderId="10" xfId="0" applyNumberFormat="1" applyFont="1" applyFill="1" applyBorder="1" applyAlignment="1">
      <alignment horizontal="right"/>
    </xf>
    <xf numFmtId="4" fontId="17" fillId="13" borderId="3" xfId="0" applyNumberFormat="1" applyFont="1" applyFill="1" applyBorder="1" applyAlignment="1">
      <alignment horizontal="right"/>
    </xf>
    <xf numFmtId="4" fontId="17" fillId="32" borderId="9" xfId="0" applyNumberFormat="1" applyFont="1" applyFill="1" applyBorder="1" applyAlignment="1">
      <alignment horizontal="right"/>
    </xf>
    <xf numFmtId="4" fontId="17" fillId="33" borderId="9" xfId="0" applyNumberFormat="1" applyFont="1" applyFill="1" applyBorder="1" applyAlignment="1">
      <alignment horizontal="right"/>
    </xf>
    <xf numFmtId="0" fontId="6" fillId="23" borderId="3" xfId="0" applyFont="1" applyFill="1" applyBorder="1" applyAlignment="1">
      <alignment horizontal="left"/>
    </xf>
    <xf numFmtId="0" fontId="6" fillId="23" borderId="4" xfId="0" applyFont="1" applyFill="1" applyBorder="1" applyAlignment="1">
      <alignment wrapText="1"/>
    </xf>
    <xf numFmtId="4" fontId="17" fillId="34" borderId="9" xfId="0" applyNumberFormat="1" applyFont="1" applyFill="1" applyBorder="1" applyAlignment="1">
      <alignment horizontal="right"/>
    </xf>
    <xf numFmtId="4" fontId="17" fillId="27" borderId="9" xfId="0" applyNumberFormat="1" applyFont="1" applyFill="1" applyBorder="1" applyAlignment="1">
      <alignment horizontal="right"/>
    </xf>
    <xf numFmtId="4" fontId="18" fillId="27" borderId="3" xfId="0" applyNumberFormat="1" applyFont="1" applyFill="1" applyBorder="1" applyAlignment="1">
      <alignment horizontal="right"/>
    </xf>
    <xf numFmtId="0" fontId="6" fillId="25" borderId="3" xfId="0" applyFont="1" applyFill="1" applyBorder="1" applyAlignment="1">
      <alignment vertical="top" wrapText="1"/>
    </xf>
    <xf numFmtId="4" fontId="18" fillId="31" borderId="3" xfId="0" applyNumberFormat="1" applyFont="1" applyFill="1" applyBorder="1" applyAlignment="1">
      <alignment horizontal="right"/>
    </xf>
    <xf numFmtId="4" fontId="18" fillId="14" borderId="3" xfId="0" applyNumberFormat="1" applyFont="1" applyFill="1" applyBorder="1" applyAlignment="1">
      <alignment horizontal="right"/>
    </xf>
    <xf numFmtId="4" fontId="18" fillId="35" borderId="3" xfId="0" applyNumberFormat="1" applyFont="1" applyFill="1" applyBorder="1" applyAlignment="1">
      <alignment horizontal="right"/>
    </xf>
    <xf numFmtId="0" fontId="18" fillId="11" borderId="7" xfId="0" applyFont="1" applyFill="1" applyBorder="1" applyAlignment="1">
      <alignment wrapText="1"/>
    </xf>
    <xf numFmtId="0" fontId="18" fillId="24" borderId="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wrapText="1"/>
    </xf>
    <xf numFmtId="3" fontId="19" fillId="11" borderId="6" xfId="0" applyNumberFormat="1" applyFont="1" applyFill="1" applyBorder="1" applyAlignment="1">
      <alignment wrapText="1"/>
    </xf>
    <xf numFmtId="3" fontId="19" fillId="11" borderId="7" xfId="0" applyNumberFormat="1" applyFont="1" applyFill="1" applyBorder="1" applyAlignment="1">
      <alignment wrapText="1"/>
    </xf>
    <xf numFmtId="3" fontId="19" fillId="11" borderId="6" xfId="0" applyNumberFormat="1" applyFont="1" applyFill="1" applyBorder="1"/>
    <xf numFmtId="3" fontId="19" fillId="11" borderId="7" xfId="0" applyNumberFormat="1" applyFont="1" applyFill="1" applyBorder="1"/>
    <xf numFmtId="3" fontId="19" fillId="11" borderId="6" xfId="0" applyNumberFormat="1" applyFont="1" applyFill="1" applyBorder="1" applyAlignment="1">
      <alignment horizontal="left"/>
    </xf>
    <xf numFmtId="0" fontId="19" fillId="11" borderId="6" xfId="0" applyFont="1" applyFill="1" applyBorder="1" applyAlignment="1">
      <alignment wrapText="1"/>
    </xf>
    <xf numFmtId="3" fontId="19" fillId="11" borderId="7" xfId="0" applyNumberFormat="1" applyFont="1" applyFill="1" applyBorder="1" applyAlignment="1">
      <alignment horizontal="left" wrapText="1"/>
    </xf>
    <xf numFmtId="1" fontId="17" fillId="0" borderId="6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wrapText="1"/>
    </xf>
    <xf numFmtId="0" fontId="19" fillId="11" borderId="7" xfId="0" applyFont="1" applyFill="1" applyBorder="1" applyAlignment="1">
      <alignment horizontal="left"/>
    </xf>
    <xf numFmtId="0" fontId="19" fillId="11" borderId="6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8" fillId="0" borderId="6" xfId="0" applyFont="1" applyBorder="1"/>
    <xf numFmtId="0" fontId="0" fillId="0" borderId="6" xfId="0" applyBorder="1"/>
    <xf numFmtId="4" fontId="18" fillId="35" borderId="7" xfId="0" applyNumberFormat="1" applyFont="1" applyFill="1" applyBorder="1" applyAlignment="1">
      <alignment horizontal="right"/>
    </xf>
    <xf numFmtId="0" fontId="18" fillId="20" borderId="6" xfId="0" applyFont="1" applyFill="1" applyBorder="1" applyAlignment="1">
      <alignment wrapText="1"/>
    </xf>
    <xf numFmtId="0" fontId="18" fillId="20" borderId="7" xfId="0" applyFont="1" applyFill="1" applyBorder="1" applyAlignment="1">
      <alignment wrapText="1"/>
    </xf>
    <xf numFmtId="0" fontId="18" fillId="22" borderId="6" xfId="0" applyFont="1" applyFill="1" applyBorder="1" applyAlignment="1">
      <alignment wrapText="1"/>
    </xf>
    <xf numFmtId="4" fontId="17" fillId="13" borderId="6" xfId="0" applyNumberFormat="1" applyFont="1" applyFill="1" applyBorder="1" applyAlignment="1">
      <alignment horizontal="right" wrapText="1"/>
    </xf>
    <xf numFmtId="3" fontId="18" fillId="24" borderId="6" xfId="0" applyNumberFormat="1" applyFont="1" applyFill="1" applyBorder="1" applyAlignment="1">
      <alignment wrapText="1"/>
    </xf>
    <xf numFmtId="3" fontId="18" fillId="24" borderId="7" xfId="0" applyNumberFormat="1" applyFont="1" applyFill="1" applyBorder="1" applyAlignment="1">
      <alignment wrapText="1"/>
    </xf>
    <xf numFmtId="3" fontId="18" fillId="24" borderId="6" xfId="0" applyNumberFormat="1" applyFont="1" applyFill="1" applyBorder="1"/>
    <xf numFmtId="3" fontId="18" fillId="24" borderId="7" xfId="0" applyNumberFormat="1" applyFont="1" applyFill="1" applyBorder="1"/>
    <xf numFmtId="0" fontId="18" fillId="24" borderId="6" xfId="0" applyFont="1" applyFill="1" applyBorder="1"/>
    <xf numFmtId="0" fontId="18" fillId="24" borderId="7" xfId="0" applyFont="1" applyFill="1" applyBorder="1"/>
    <xf numFmtId="4" fontId="18" fillId="36" borderId="7" xfId="0" applyNumberFormat="1" applyFont="1" applyFill="1" applyBorder="1" applyAlignment="1">
      <alignment horizontal="right"/>
    </xf>
    <xf numFmtId="4" fontId="18" fillId="37" borderId="7" xfId="0" applyNumberFormat="1" applyFont="1" applyFill="1" applyBorder="1" applyAlignment="1">
      <alignment horizontal="right"/>
    </xf>
    <xf numFmtId="4" fontId="18" fillId="38" borderId="7" xfId="0" applyNumberFormat="1" applyFont="1" applyFill="1" applyBorder="1" applyAlignment="1">
      <alignment horizontal="right"/>
    </xf>
    <xf numFmtId="4" fontId="18" fillId="39" borderId="7" xfId="0" applyNumberFormat="1" applyFont="1" applyFill="1" applyBorder="1" applyAlignment="1">
      <alignment horizontal="right"/>
    </xf>
    <xf numFmtId="4" fontId="18" fillId="40" borderId="7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4" fontId="18" fillId="27" borderId="9" xfId="0" applyNumberFormat="1" applyFont="1" applyFill="1" applyBorder="1" applyAlignment="1">
      <alignment horizontal="right"/>
    </xf>
    <xf numFmtId="4" fontId="6" fillId="25" borderId="4" xfId="0" applyNumberFormat="1" applyFont="1" applyFill="1" applyBorder="1" applyAlignment="1">
      <alignment horizontal="right" wrapText="1"/>
    </xf>
    <xf numFmtId="4" fontId="6" fillId="17" borderId="4" xfId="0" applyNumberFormat="1" applyFont="1" applyFill="1" applyBorder="1" applyAlignment="1">
      <alignment horizontal="right" wrapText="1"/>
    </xf>
    <xf numFmtId="4" fontId="6" fillId="18" borderId="4" xfId="0" applyNumberFormat="1" applyFont="1" applyFill="1" applyBorder="1" applyAlignment="1">
      <alignment horizontal="right" wrapText="1"/>
    </xf>
    <xf numFmtId="0" fontId="17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7" fillId="0" borderId="6" xfId="0" applyFont="1" applyBorder="1"/>
    <xf numFmtId="4" fontId="17" fillId="5" borderId="7" xfId="0" applyNumberFormat="1" applyFont="1" applyFill="1" applyBorder="1" applyAlignment="1">
      <alignment horizontal="right"/>
    </xf>
    <xf numFmtId="4" fontId="18" fillId="41" borderId="7" xfId="0" applyNumberFormat="1" applyFont="1" applyFill="1" applyBorder="1" applyAlignment="1">
      <alignment horizontal="right"/>
    </xf>
    <xf numFmtId="4" fontId="18" fillId="13" borderId="3" xfId="0" applyNumberFormat="1" applyFont="1" applyFill="1" applyBorder="1" applyAlignment="1">
      <alignment horizontal="right"/>
    </xf>
    <xf numFmtId="0" fontId="19" fillId="42" borderId="6" xfId="0" applyFont="1" applyFill="1" applyBorder="1"/>
    <xf numFmtId="0" fontId="19" fillId="42" borderId="7" xfId="0" applyFont="1" applyFill="1" applyBorder="1"/>
    <xf numFmtId="4" fontId="17" fillId="31" borderId="7" xfId="0" applyNumberFormat="1" applyFont="1" applyFill="1" applyBorder="1" applyAlignment="1">
      <alignment horizontal="right"/>
    </xf>
    <xf numFmtId="4" fontId="18" fillId="42" borderId="7" xfId="0" applyNumberFormat="1" applyFont="1" applyFill="1" applyBorder="1" applyAlignment="1">
      <alignment horizontal="right"/>
    </xf>
    <xf numFmtId="4" fontId="22" fillId="13" borderId="7" xfId="0" applyNumberFormat="1" applyFont="1" applyFill="1" applyBorder="1" applyAlignment="1">
      <alignment horizontal="right"/>
    </xf>
    <xf numFmtId="4" fontId="23" fillId="13" borderId="6" xfId="0" applyNumberFormat="1" applyFont="1" applyFill="1" applyBorder="1" applyAlignment="1">
      <alignment horizontal="right"/>
    </xf>
    <xf numFmtId="4" fontId="22" fillId="0" borderId="7" xfId="0" applyNumberFormat="1" applyFont="1" applyBorder="1" applyAlignment="1">
      <alignment horizontal="right" vertical="center" wrapText="1"/>
    </xf>
    <xf numFmtId="4" fontId="23" fillId="0" borderId="7" xfId="0" applyNumberFormat="1" applyFont="1" applyBorder="1" applyAlignment="1">
      <alignment horizontal="right" vertical="center" wrapText="1"/>
    </xf>
    <xf numFmtId="4" fontId="22" fillId="0" borderId="7" xfId="0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4" fontId="23" fillId="13" borderId="10" xfId="0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 wrapText="1"/>
    </xf>
    <xf numFmtId="4" fontId="23" fillId="2" borderId="4" xfId="0" applyNumberFormat="1" applyFont="1" applyFill="1" applyBorder="1" applyAlignment="1">
      <alignment horizontal="right"/>
    </xf>
    <xf numFmtId="4" fontId="23" fillId="13" borderId="3" xfId="0" applyNumberFormat="1" applyFont="1" applyFill="1" applyBorder="1" applyAlignment="1">
      <alignment horizontal="right"/>
    </xf>
    <xf numFmtId="4" fontId="23" fillId="13" borderId="7" xfId="0" applyNumberFormat="1" applyFont="1" applyFill="1" applyBorder="1" applyAlignment="1">
      <alignment horizontal="right"/>
    </xf>
    <xf numFmtId="4" fontId="23" fillId="0" borderId="6" xfId="0" applyNumberFormat="1" applyFont="1" applyBorder="1" applyAlignment="1">
      <alignment horizontal="right"/>
    </xf>
    <xf numFmtId="4" fontId="23" fillId="0" borderId="10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2" fillId="13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6" fillId="15" borderId="1" xfId="0" quotePrefix="1" applyFont="1" applyFill="1" applyBorder="1" applyAlignment="1">
      <alignment horizontal="center" wrapText="1"/>
    </xf>
    <xf numFmtId="0" fontId="6" fillId="15" borderId="2" xfId="0" quotePrefix="1" applyFont="1" applyFill="1" applyBorder="1" applyAlignment="1">
      <alignment horizontal="center" wrapText="1"/>
    </xf>
    <xf numFmtId="0" fontId="6" fillId="15" borderId="4" xfId="0" quotePrefix="1" applyFont="1" applyFill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workbookViewId="0">
      <selection activeCell="H26" sqref="H26"/>
    </sheetView>
  </sheetViews>
  <sheetFormatPr defaultRowHeight="15" x14ac:dyDescent="0.25"/>
  <cols>
    <col min="5" max="10" width="25.28515625" customWidth="1"/>
  </cols>
  <sheetData>
    <row r="1" spans="1:15" ht="42" customHeight="1" x14ac:dyDescent="0.25">
      <c r="A1" s="284" t="s">
        <v>281</v>
      </c>
      <c r="B1" s="284"/>
      <c r="C1" s="284"/>
      <c r="D1" s="284"/>
      <c r="E1" s="284"/>
      <c r="F1" s="284"/>
      <c r="G1" s="284"/>
      <c r="H1" s="284"/>
      <c r="I1" s="284"/>
      <c r="J1" s="284"/>
      <c r="K1" s="40"/>
      <c r="L1" s="40"/>
      <c r="M1" s="40"/>
      <c r="N1" s="40"/>
      <c r="O1" s="40"/>
    </row>
    <row r="2" spans="1:15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5.75" x14ac:dyDescent="0.25">
      <c r="A3" s="284" t="s">
        <v>17</v>
      </c>
      <c r="B3" s="284"/>
      <c r="C3" s="284"/>
      <c r="D3" s="284"/>
      <c r="E3" s="284"/>
      <c r="F3" s="284"/>
      <c r="G3" s="284"/>
      <c r="H3" s="284"/>
      <c r="I3" s="286"/>
      <c r="J3" s="286"/>
    </row>
    <row r="4" spans="1:15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5" ht="15.75" x14ac:dyDescent="0.25">
      <c r="A5" s="284" t="s">
        <v>22</v>
      </c>
      <c r="B5" s="285"/>
      <c r="C5" s="285"/>
      <c r="D5" s="285"/>
      <c r="E5" s="285"/>
      <c r="F5" s="285"/>
      <c r="G5" s="285"/>
      <c r="H5" s="285"/>
      <c r="I5" s="285"/>
      <c r="J5" s="285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30</v>
      </c>
    </row>
    <row r="7" spans="1:15" x14ac:dyDescent="0.25">
      <c r="A7" s="26"/>
      <c r="B7" s="27"/>
      <c r="C7" s="27"/>
      <c r="D7" s="28"/>
      <c r="E7" s="29"/>
      <c r="F7" s="3" t="s">
        <v>282</v>
      </c>
      <c r="G7" s="3" t="s">
        <v>283</v>
      </c>
      <c r="H7" s="3" t="s">
        <v>284</v>
      </c>
      <c r="I7" s="3" t="s">
        <v>186</v>
      </c>
      <c r="J7" s="3" t="s">
        <v>186</v>
      </c>
    </row>
    <row r="8" spans="1:15" x14ac:dyDescent="0.25">
      <c r="A8" s="277">
        <v>1</v>
      </c>
      <c r="B8" s="278"/>
      <c r="C8" s="278"/>
      <c r="D8" s="278"/>
      <c r="E8" s="279"/>
      <c r="F8" s="86">
        <v>2</v>
      </c>
      <c r="G8" s="86">
        <v>3</v>
      </c>
      <c r="H8" s="86">
        <v>4</v>
      </c>
      <c r="I8" s="86" t="s">
        <v>187</v>
      </c>
      <c r="J8" s="86" t="s">
        <v>188</v>
      </c>
    </row>
    <row r="9" spans="1:15" x14ac:dyDescent="0.25">
      <c r="A9" s="287" t="s">
        <v>0</v>
      </c>
      <c r="B9" s="283"/>
      <c r="C9" s="283"/>
      <c r="D9" s="283"/>
      <c r="E9" s="288"/>
      <c r="F9" s="39">
        <f>F10+F11</f>
        <v>1629483.94</v>
      </c>
      <c r="G9" s="39">
        <f t="shared" ref="G9:H9" si="0">G10+G11</f>
        <v>3505299</v>
      </c>
      <c r="H9" s="39">
        <f t="shared" si="0"/>
        <v>1725752.55</v>
      </c>
      <c r="I9" s="39">
        <f>H9/F9*100</f>
        <v>105.90792014801937</v>
      </c>
      <c r="J9" s="39">
        <f>H9/G9*100</f>
        <v>49.232677440640586</v>
      </c>
    </row>
    <row r="10" spans="1:15" x14ac:dyDescent="0.25">
      <c r="A10" s="289" t="s">
        <v>31</v>
      </c>
      <c r="B10" s="281"/>
      <c r="C10" s="281"/>
      <c r="D10" s="281"/>
      <c r="E10" s="276"/>
      <c r="F10" s="38">
        <v>1629483.94</v>
      </c>
      <c r="G10" s="38">
        <v>3505299</v>
      </c>
      <c r="H10" s="38">
        <v>1725752.55</v>
      </c>
      <c r="I10" s="38">
        <f>H10/F10*100</f>
        <v>105.90792014801937</v>
      </c>
      <c r="J10" s="38">
        <f>H10/G10*100</f>
        <v>49.232677440640586</v>
      </c>
    </row>
    <row r="11" spans="1:15" x14ac:dyDescent="0.25">
      <c r="A11" s="275" t="s">
        <v>32</v>
      </c>
      <c r="B11" s="276"/>
      <c r="C11" s="276"/>
      <c r="D11" s="276"/>
      <c r="E11" s="276"/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5" x14ac:dyDescent="0.25">
      <c r="A12" s="31" t="s">
        <v>1</v>
      </c>
      <c r="B12" s="37"/>
      <c r="C12" s="37"/>
      <c r="D12" s="37"/>
      <c r="E12" s="37"/>
      <c r="F12" s="39">
        <f>F13+F14</f>
        <v>1661598.13</v>
      </c>
      <c r="G12" s="39">
        <f t="shared" ref="G12:H12" si="1">G13+G14</f>
        <v>3507299</v>
      </c>
      <c r="H12" s="39">
        <f t="shared" si="1"/>
        <v>2022615.26</v>
      </c>
      <c r="I12" s="39">
        <f>H12/F12*100</f>
        <v>121.72710256962074</v>
      </c>
      <c r="J12" s="39">
        <f>H12/G12*100</f>
        <v>57.668743383441225</v>
      </c>
    </row>
    <row r="13" spans="1:15" x14ac:dyDescent="0.25">
      <c r="A13" s="280" t="s">
        <v>33</v>
      </c>
      <c r="B13" s="281"/>
      <c r="C13" s="281"/>
      <c r="D13" s="281"/>
      <c r="E13" s="281"/>
      <c r="F13" s="38">
        <v>1551190.23</v>
      </c>
      <c r="G13" s="38">
        <v>3416499</v>
      </c>
      <c r="H13" s="38">
        <v>1972107.32</v>
      </c>
      <c r="I13" s="38">
        <f>H13/F13*100</f>
        <v>127.13510450617009</v>
      </c>
      <c r="J13" s="38">
        <f>H13/G13*100</f>
        <v>57.723046896837957</v>
      </c>
    </row>
    <row r="14" spans="1:15" x14ac:dyDescent="0.25">
      <c r="A14" s="275" t="s">
        <v>34</v>
      </c>
      <c r="B14" s="276"/>
      <c r="C14" s="276"/>
      <c r="D14" s="276"/>
      <c r="E14" s="276"/>
      <c r="F14" s="38">
        <v>110407.9</v>
      </c>
      <c r="G14" s="38">
        <v>90800</v>
      </c>
      <c r="H14" s="38">
        <v>50507.94</v>
      </c>
      <c r="I14" s="38">
        <f>H14/F14*100</f>
        <v>45.746672113136839</v>
      </c>
      <c r="J14" s="38">
        <f>H14/G14*100</f>
        <v>55.625484581497794</v>
      </c>
    </row>
    <row r="15" spans="1:15" x14ac:dyDescent="0.25">
      <c r="A15" s="282" t="s">
        <v>54</v>
      </c>
      <c r="B15" s="283"/>
      <c r="C15" s="283"/>
      <c r="D15" s="283"/>
      <c r="E15" s="283"/>
      <c r="F15" s="39">
        <f>F9-F12</f>
        <v>-32114.189999999944</v>
      </c>
      <c r="G15" s="39">
        <f t="shared" ref="G15:H15" si="2">G9-G12</f>
        <v>-2000</v>
      </c>
      <c r="H15" s="39">
        <f t="shared" si="2"/>
        <v>-296862.70999999996</v>
      </c>
      <c r="I15" s="39">
        <f>H15/F15*100</f>
        <v>924.39731470730067</v>
      </c>
      <c r="J15" s="39">
        <f>H15/G15*100</f>
        <v>14843.135499999997</v>
      </c>
    </row>
    <row r="16" spans="1:15" ht="18" x14ac:dyDescent="0.25">
      <c r="A16" s="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 x14ac:dyDescent="0.25">
      <c r="A17" s="284" t="s">
        <v>23</v>
      </c>
      <c r="B17" s="285"/>
      <c r="C17" s="285"/>
      <c r="D17" s="285"/>
      <c r="E17" s="285"/>
      <c r="F17" s="285"/>
      <c r="G17" s="285"/>
      <c r="H17" s="285"/>
      <c r="I17" s="285"/>
      <c r="J17" s="285"/>
    </row>
    <row r="18" spans="1:10" ht="18" x14ac:dyDescent="0.25">
      <c r="A18" s="4"/>
      <c r="B18" s="22"/>
      <c r="C18" s="22"/>
      <c r="D18" s="22"/>
      <c r="E18" s="22"/>
      <c r="F18" s="22"/>
      <c r="G18" s="22"/>
      <c r="H18" s="23"/>
      <c r="I18" s="23"/>
      <c r="J18" s="23"/>
    </row>
    <row r="19" spans="1:10" x14ac:dyDescent="0.25">
      <c r="A19" s="26"/>
      <c r="B19" s="27"/>
      <c r="C19" s="27"/>
      <c r="D19" s="28"/>
      <c r="E19" s="29"/>
      <c r="F19" s="3" t="s">
        <v>282</v>
      </c>
      <c r="G19" s="3" t="s">
        <v>283</v>
      </c>
      <c r="H19" s="3" t="s">
        <v>284</v>
      </c>
      <c r="I19" s="3" t="s">
        <v>186</v>
      </c>
      <c r="J19" s="3" t="s">
        <v>186</v>
      </c>
    </row>
    <row r="20" spans="1:10" x14ac:dyDescent="0.25">
      <c r="A20" s="277">
        <v>1</v>
      </c>
      <c r="B20" s="278"/>
      <c r="C20" s="278"/>
      <c r="D20" s="278"/>
      <c r="E20" s="279"/>
      <c r="F20" s="86">
        <v>2</v>
      </c>
      <c r="G20" s="86">
        <v>3</v>
      </c>
      <c r="H20" s="86">
        <v>4</v>
      </c>
      <c r="I20" s="86" t="s">
        <v>187</v>
      </c>
      <c r="J20" s="86" t="s">
        <v>188</v>
      </c>
    </row>
    <row r="21" spans="1:10" x14ac:dyDescent="0.25">
      <c r="A21" s="275" t="s">
        <v>35</v>
      </c>
      <c r="B21" s="276"/>
      <c r="C21" s="276"/>
      <c r="D21" s="276"/>
      <c r="E21" s="276"/>
      <c r="F21" s="38">
        <v>0</v>
      </c>
      <c r="G21" s="38">
        <v>0</v>
      </c>
      <c r="H21" s="38">
        <v>0</v>
      </c>
      <c r="I21" s="38" t="s">
        <v>191</v>
      </c>
      <c r="J21" s="38" t="s">
        <v>191</v>
      </c>
    </row>
    <row r="22" spans="1:10" x14ac:dyDescent="0.25">
      <c r="A22" s="275" t="s">
        <v>36</v>
      </c>
      <c r="B22" s="276"/>
      <c r="C22" s="276"/>
      <c r="D22" s="276"/>
      <c r="E22" s="276"/>
      <c r="F22" s="38">
        <v>0</v>
      </c>
      <c r="G22" s="38">
        <v>0</v>
      </c>
      <c r="H22" s="38">
        <v>0</v>
      </c>
      <c r="I22" s="38" t="s">
        <v>191</v>
      </c>
      <c r="J22" s="38" t="s">
        <v>192</v>
      </c>
    </row>
    <row r="23" spans="1:10" x14ac:dyDescent="0.25">
      <c r="A23" s="282" t="s">
        <v>189</v>
      </c>
      <c r="B23" s="283"/>
      <c r="C23" s="283"/>
      <c r="D23" s="283"/>
      <c r="E23" s="283"/>
      <c r="F23" s="39">
        <f>F21-F22</f>
        <v>0</v>
      </c>
      <c r="G23" s="39">
        <f t="shared" ref="G23:H23" si="3">G21-G22</f>
        <v>0</v>
      </c>
      <c r="H23" s="39">
        <f t="shared" si="3"/>
        <v>0</v>
      </c>
      <c r="I23" s="39" t="s">
        <v>191</v>
      </c>
      <c r="J23" s="39" t="s">
        <v>191</v>
      </c>
    </row>
    <row r="24" spans="1:10" x14ac:dyDescent="0.25">
      <c r="A24" s="289" t="s">
        <v>190</v>
      </c>
      <c r="B24" s="292"/>
      <c r="C24" s="292"/>
      <c r="D24" s="292"/>
      <c r="E24" s="293"/>
      <c r="F24" s="38">
        <v>1907.83</v>
      </c>
      <c r="G24" s="38">
        <v>0</v>
      </c>
      <c r="H24" s="38">
        <v>-2889.48</v>
      </c>
      <c r="I24" s="38">
        <f>H24/F24*100</f>
        <v>-151.45374587882569</v>
      </c>
      <c r="J24" s="38" t="s">
        <v>191</v>
      </c>
    </row>
    <row r="25" spans="1:10" ht="15" customHeight="1" x14ac:dyDescent="0.25">
      <c r="A25" s="280" t="s">
        <v>55</v>
      </c>
      <c r="B25" s="281"/>
      <c r="C25" s="281"/>
      <c r="D25" s="281"/>
      <c r="E25" s="281"/>
      <c r="F25" s="38">
        <v>1907.83</v>
      </c>
      <c r="G25" s="38">
        <v>-2000</v>
      </c>
      <c r="H25" s="38">
        <v>-2889.48</v>
      </c>
      <c r="I25" s="38">
        <f>H25/F25*100</f>
        <v>-151.45374587882569</v>
      </c>
      <c r="J25" s="38" t="s">
        <v>191</v>
      </c>
    </row>
    <row r="26" spans="1:10" ht="18" x14ac:dyDescent="0.25">
      <c r="A26" s="21"/>
      <c r="B26" s="22"/>
      <c r="C26" s="22"/>
      <c r="D26" s="22"/>
      <c r="E26" s="22"/>
      <c r="F26" s="22"/>
      <c r="G26" s="22"/>
      <c r="H26" s="23"/>
      <c r="I26" s="23"/>
      <c r="J26" s="23"/>
    </row>
    <row r="27" spans="1:10" ht="17.25" customHeight="1" x14ac:dyDescent="0.25"/>
    <row r="28" spans="1:10" x14ac:dyDescent="0.25">
      <c r="A28" s="290"/>
      <c r="B28" s="291"/>
      <c r="C28" s="291"/>
      <c r="D28" s="291"/>
      <c r="E28" s="291"/>
      <c r="F28" s="291"/>
      <c r="G28" s="291"/>
      <c r="H28" s="291"/>
      <c r="I28" s="291"/>
      <c r="J28" s="291"/>
    </row>
    <row r="29" spans="1:10" ht="9" customHeight="1" x14ac:dyDescent="0.25"/>
  </sheetData>
  <mergeCells count="18">
    <mergeCell ref="A28:J28"/>
    <mergeCell ref="A23:E23"/>
    <mergeCell ref="A25:E25"/>
    <mergeCell ref="A24:E24"/>
    <mergeCell ref="A22:E22"/>
    <mergeCell ref="A1:J1"/>
    <mergeCell ref="A3:J3"/>
    <mergeCell ref="A5:J5"/>
    <mergeCell ref="A9:E9"/>
    <mergeCell ref="A10:E10"/>
    <mergeCell ref="A21:E21"/>
    <mergeCell ref="A8:E8"/>
    <mergeCell ref="A20:E20"/>
    <mergeCell ref="A11:E11"/>
    <mergeCell ref="A13:E13"/>
    <mergeCell ref="A14:E14"/>
    <mergeCell ref="A15:E15"/>
    <mergeCell ref="A17:J1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5"/>
  <sheetViews>
    <sheetView tabSelected="1" topLeftCell="A35" workbookViewId="0">
      <selection activeCell="H128" sqref="H1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7109375" customWidth="1"/>
    <col min="4" max="4" width="8.42578125" customWidth="1"/>
    <col min="5" max="5" width="32.28515625" customWidth="1"/>
    <col min="6" max="10" width="25.28515625" customWidth="1"/>
  </cols>
  <sheetData>
    <row r="1" spans="1:12" ht="42" customHeight="1" x14ac:dyDescent="0.25">
      <c r="A1" s="284" t="s">
        <v>281</v>
      </c>
      <c r="B1" s="284"/>
      <c r="C1" s="284"/>
      <c r="D1" s="284"/>
      <c r="E1" s="284"/>
      <c r="F1" s="284"/>
      <c r="G1" s="284"/>
      <c r="H1" s="284"/>
      <c r="I1" s="284"/>
      <c r="J1" s="284"/>
      <c r="K1" s="40"/>
      <c r="L1" s="40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ht="15.75" customHeight="1" x14ac:dyDescent="0.25">
      <c r="A3" s="284" t="s">
        <v>17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2" ht="18" customHeight="1" x14ac:dyDescent="0.25">
      <c r="A5" s="284" t="s">
        <v>3</v>
      </c>
      <c r="B5" s="284"/>
      <c r="C5" s="284"/>
      <c r="D5" s="284"/>
      <c r="E5" s="284"/>
      <c r="F5" s="284"/>
      <c r="G5" s="284"/>
      <c r="H5" s="284"/>
      <c r="I5" s="284"/>
      <c r="J5" s="284"/>
    </row>
    <row r="6" spans="1:12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2" ht="15.75" customHeight="1" x14ac:dyDescent="0.25">
      <c r="A7" s="284" t="s">
        <v>37</v>
      </c>
      <c r="B7" s="284"/>
      <c r="C7" s="284"/>
      <c r="D7" s="284"/>
      <c r="E7" s="284"/>
      <c r="F7" s="284"/>
      <c r="G7" s="284"/>
      <c r="H7" s="284"/>
      <c r="I7" s="284"/>
      <c r="J7" s="284"/>
    </row>
    <row r="8" spans="1:12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2" ht="25.5" x14ac:dyDescent="0.25">
      <c r="A9" s="20" t="s">
        <v>4</v>
      </c>
      <c r="B9" s="19" t="s">
        <v>5</v>
      </c>
      <c r="C9" s="19" t="s">
        <v>193</v>
      </c>
      <c r="D9" s="19" t="s">
        <v>194</v>
      </c>
      <c r="E9" s="19" t="s">
        <v>2</v>
      </c>
      <c r="F9" s="19" t="s">
        <v>282</v>
      </c>
      <c r="G9" s="20" t="s">
        <v>283</v>
      </c>
      <c r="H9" s="20" t="s">
        <v>284</v>
      </c>
      <c r="I9" s="20" t="s">
        <v>186</v>
      </c>
      <c r="J9" s="20" t="s">
        <v>186</v>
      </c>
    </row>
    <row r="10" spans="1:12" x14ac:dyDescent="0.25">
      <c r="A10" s="294">
        <v>1</v>
      </c>
      <c r="B10" s="295"/>
      <c r="C10" s="295"/>
      <c r="D10" s="296"/>
      <c r="E10" s="19">
        <v>2</v>
      </c>
      <c r="F10" s="19">
        <v>3</v>
      </c>
      <c r="G10" s="19">
        <v>4</v>
      </c>
      <c r="H10" s="19">
        <v>5</v>
      </c>
      <c r="I10" s="19" t="s">
        <v>210</v>
      </c>
      <c r="J10" s="19" t="s">
        <v>211</v>
      </c>
    </row>
    <row r="11" spans="1:12" x14ac:dyDescent="0.25">
      <c r="A11" s="33"/>
      <c r="B11" s="34"/>
      <c r="C11" s="34"/>
      <c r="D11" s="34"/>
      <c r="E11" s="32" t="s">
        <v>0</v>
      </c>
      <c r="F11" s="42">
        <f>F12+F39</f>
        <v>1629483.94</v>
      </c>
      <c r="G11" s="42">
        <f t="shared" ref="G11:H11" si="0">G12+G39</f>
        <v>3505299</v>
      </c>
      <c r="H11" s="42">
        <f t="shared" si="0"/>
        <v>1725752.5499999998</v>
      </c>
      <c r="I11" s="42">
        <f>H11/F11*100</f>
        <v>105.90792014801937</v>
      </c>
      <c r="J11" s="42">
        <f>H11/G11*100</f>
        <v>49.232677440640579</v>
      </c>
    </row>
    <row r="12" spans="1:12" ht="15.75" customHeight="1" x14ac:dyDescent="0.25">
      <c r="A12" s="11">
        <v>6</v>
      </c>
      <c r="B12" s="11"/>
      <c r="C12" s="11"/>
      <c r="D12" s="11"/>
      <c r="E12" s="11" t="s">
        <v>6</v>
      </c>
      <c r="F12" s="49">
        <f>F13+F23+F26+F29+F35</f>
        <v>1629483.94</v>
      </c>
      <c r="G12" s="49">
        <f t="shared" ref="G12:H12" si="1">G13+G23+G26+G29+G35</f>
        <v>3505299</v>
      </c>
      <c r="H12" s="49">
        <f t="shared" si="1"/>
        <v>1725752.5499999998</v>
      </c>
      <c r="I12" s="49">
        <f>H12/F12*100</f>
        <v>105.90792014801937</v>
      </c>
      <c r="J12" s="49">
        <f>H12/G12*100</f>
        <v>49.232677440640579</v>
      </c>
    </row>
    <row r="13" spans="1:12" ht="38.25" x14ac:dyDescent="0.25">
      <c r="A13" s="11"/>
      <c r="B13" s="11">
        <v>63</v>
      </c>
      <c r="C13" s="11"/>
      <c r="D13" s="11"/>
      <c r="E13" s="11" t="s">
        <v>25</v>
      </c>
      <c r="F13" s="49">
        <f t="shared" ref="F13" si="2">F14+F16+F19+F21</f>
        <v>1494559.15</v>
      </c>
      <c r="G13" s="49">
        <v>3172060</v>
      </c>
      <c r="H13" s="49">
        <f>H14+H16+H19+H21</f>
        <v>1532836.89</v>
      </c>
      <c r="I13" s="49">
        <f t="shared" ref="I13:I35" si="3">H13/F13*100</f>
        <v>102.56113918274829</v>
      </c>
      <c r="J13" s="49">
        <f t="shared" ref="J13:J42" si="4">H13/G13*100</f>
        <v>48.323073649300454</v>
      </c>
    </row>
    <row r="14" spans="1:12" ht="25.5" x14ac:dyDescent="0.25">
      <c r="A14" s="11"/>
      <c r="B14" s="11"/>
      <c r="C14" s="15">
        <v>634</v>
      </c>
      <c r="D14" s="11"/>
      <c r="E14" s="15" t="s">
        <v>276</v>
      </c>
      <c r="F14" s="43">
        <v>0</v>
      </c>
      <c r="G14" s="43" t="s">
        <v>191</v>
      </c>
      <c r="H14" s="43">
        <f>H15</f>
        <v>0</v>
      </c>
      <c r="I14" s="49" t="s">
        <v>191</v>
      </c>
      <c r="J14" s="49" t="s">
        <v>191</v>
      </c>
    </row>
    <row r="15" spans="1:12" ht="25.5" x14ac:dyDescent="0.25">
      <c r="A15" s="11"/>
      <c r="B15" s="11"/>
      <c r="C15" s="11"/>
      <c r="D15" s="15">
        <v>6341</v>
      </c>
      <c r="E15" s="15" t="s">
        <v>277</v>
      </c>
      <c r="F15" s="43">
        <v>0</v>
      </c>
      <c r="G15" s="43" t="s">
        <v>191</v>
      </c>
      <c r="H15" s="43">
        <v>0</v>
      </c>
      <c r="I15" s="49" t="s">
        <v>191</v>
      </c>
      <c r="J15" s="49" t="s">
        <v>191</v>
      </c>
    </row>
    <row r="16" spans="1:12" ht="25.5" x14ac:dyDescent="0.25">
      <c r="A16" s="11"/>
      <c r="B16" s="15"/>
      <c r="C16" s="15">
        <v>636</v>
      </c>
      <c r="D16" s="15"/>
      <c r="E16" s="15" t="s">
        <v>195</v>
      </c>
      <c r="F16" s="44">
        <f>F17+F18</f>
        <v>1494081.24</v>
      </c>
      <c r="G16" s="43" t="s">
        <v>191</v>
      </c>
      <c r="H16" s="44">
        <f t="shared" ref="H16" si="5">H17+H18</f>
        <v>1532398.89</v>
      </c>
      <c r="I16" s="43" t="s">
        <v>191</v>
      </c>
      <c r="J16" s="43" t="s">
        <v>191</v>
      </c>
    </row>
    <row r="17" spans="1:10" ht="38.25" x14ac:dyDescent="0.25">
      <c r="A17" s="11"/>
      <c r="B17" s="15"/>
      <c r="C17" s="15"/>
      <c r="D17" s="15">
        <v>6361</v>
      </c>
      <c r="E17" s="15" t="s">
        <v>196</v>
      </c>
      <c r="F17" s="44">
        <v>1408712.06</v>
      </c>
      <c r="G17" s="43" t="s">
        <v>191</v>
      </c>
      <c r="H17" s="44">
        <v>1532398.89</v>
      </c>
      <c r="I17" s="43" t="s">
        <v>191</v>
      </c>
      <c r="J17" s="43" t="s">
        <v>191</v>
      </c>
    </row>
    <row r="18" spans="1:10" ht="38.25" x14ac:dyDescent="0.25">
      <c r="A18" s="11"/>
      <c r="B18" s="15"/>
      <c r="C18" s="15"/>
      <c r="D18" s="15">
        <v>6362</v>
      </c>
      <c r="E18" s="15" t="s">
        <v>197</v>
      </c>
      <c r="F18" s="44">
        <v>85369.18</v>
      </c>
      <c r="G18" s="43" t="s">
        <v>191</v>
      </c>
      <c r="H18" s="44">
        <v>0</v>
      </c>
      <c r="I18" s="43" t="s">
        <v>191</v>
      </c>
      <c r="J18" s="43" t="s">
        <v>191</v>
      </c>
    </row>
    <row r="19" spans="1:10" ht="25.5" x14ac:dyDescent="0.25">
      <c r="A19" s="11"/>
      <c r="B19" s="15"/>
      <c r="C19" s="15">
        <v>638</v>
      </c>
      <c r="D19" s="15"/>
      <c r="E19" s="15" t="s">
        <v>278</v>
      </c>
      <c r="F19" s="44">
        <v>0</v>
      </c>
      <c r="G19" s="43" t="s">
        <v>191</v>
      </c>
      <c r="H19" s="44">
        <f>H20</f>
        <v>0</v>
      </c>
      <c r="I19" s="43"/>
      <c r="J19" s="43"/>
    </row>
    <row r="20" spans="1:10" ht="25.5" x14ac:dyDescent="0.25">
      <c r="A20" s="11"/>
      <c r="B20" s="15"/>
      <c r="C20" s="15"/>
      <c r="D20" s="15">
        <v>6381</v>
      </c>
      <c r="E20" s="15" t="s">
        <v>279</v>
      </c>
      <c r="F20" s="44">
        <v>0</v>
      </c>
      <c r="G20" s="43" t="s">
        <v>191</v>
      </c>
      <c r="H20" s="44">
        <v>0</v>
      </c>
      <c r="I20" s="43"/>
      <c r="J20" s="43"/>
    </row>
    <row r="21" spans="1:10" ht="25.5" x14ac:dyDescent="0.25">
      <c r="A21" s="11"/>
      <c r="B21" s="15"/>
      <c r="C21" s="15">
        <v>639</v>
      </c>
      <c r="D21" s="15"/>
      <c r="E21" s="15" t="s">
        <v>265</v>
      </c>
      <c r="F21" s="44">
        <f>F22</f>
        <v>477.91</v>
      </c>
      <c r="G21" s="43" t="s">
        <v>191</v>
      </c>
      <c r="H21" s="44">
        <f t="shared" ref="H21" si="6">H22</f>
        <v>438</v>
      </c>
      <c r="I21" s="43" t="s">
        <v>191</v>
      </c>
      <c r="J21" s="43" t="s">
        <v>191</v>
      </c>
    </row>
    <row r="22" spans="1:10" ht="25.5" x14ac:dyDescent="0.25">
      <c r="A22" s="11"/>
      <c r="B22" s="15"/>
      <c r="C22" s="15"/>
      <c r="D22" s="15">
        <v>6391</v>
      </c>
      <c r="E22" s="15" t="s">
        <v>266</v>
      </c>
      <c r="F22" s="44">
        <v>477.91</v>
      </c>
      <c r="G22" s="43" t="s">
        <v>191</v>
      </c>
      <c r="H22" s="44">
        <v>438</v>
      </c>
      <c r="I22" s="43" t="s">
        <v>191</v>
      </c>
      <c r="J22" s="43" t="s">
        <v>191</v>
      </c>
    </row>
    <row r="23" spans="1:10" x14ac:dyDescent="0.25">
      <c r="A23" s="11"/>
      <c r="B23" s="45">
        <v>64</v>
      </c>
      <c r="C23" s="45"/>
      <c r="D23" s="45"/>
      <c r="E23" s="45" t="s">
        <v>56</v>
      </c>
      <c r="F23" s="97">
        <f>F24</f>
        <v>0</v>
      </c>
      <c r="G23" s="97">
        <v>1</v>
      </c>
      <c r="H23" s="97">
        <f t="shared" ref="H23:H24" si="7">H24</f>
        <v>0</v>
      </c>
      <c r="I23" s="49" t="e">
        <f t="shared" si="3"/>
        <v>#DIV/0!</v>
      </c>
      <c r="J23" s="49">
        <f t="shared" si="4"/>
        <v>0</v>
      </c>
    </row>
    <row r="24" spans="1:10" x14ac:dyDescent="0.25">
      <c r="A24" s="11"/>
      <c r="B24" s="12"/>
      <c r="C24" s="12">
        <v>641</v>
      </c>
      <c r="D24" s="12"/>
      <c r="E24" s="12" t="s">
        <v>198</v>
      </c>
      <c r="F24" s="87">
        <f>F25</f>
        <v>0</v>
      </c>
      <c r="G24" s="87" t="s">
        <v>191</v>
      </c>
      <c r="H24" s="87">
        <f t="shared" si="7"/>
        <v>0</v>
      </c>
      <c r="I24" s="43" t="s">
        <v>191</v>
      </c>
      <c r="J24" s="43" t="s">
        <v>191</v>
      </c>
    </row>
    <row r="25" spans="1:10" ht="25.5" x14ac:dyDescent="0.25">
      <c r="A25" s="11"/>
      <c r="B25" s="12"/>
      <c r="C25" s="12"/>
      <c r="D25" s="12">
        <v>6413</v>
      </c>
      <c r="E25" s="41" t="s">
        <v>199</v>
      </c>
      <c r="F25" s="87">
        <v>0</v>
      </c>
      <c r="G25" s="87" t="s">
        <v>191</v>
      </c>
      <c r="H25" s="44">
        <v>0</v>
      </c>
      <c r="I25" s="43" t="s">
        <v>191</v>
      </c>
      <c r="J25" s="43" t="s">
        <v>191</v>
      </c>
    </row>
    <row r="26" spans="1:10" ht="51" x14ac:dyDescent="0.25">
      <c r="A26" s="11"/>
      <c r="B26" s="11">
        <v>65</v>
      </c>
      <c r="C26" s="11"/>
      <c r="D26" s="11"/>
      <c r="E26" s="46" t="s">
        <v>57</v>
      </c>
      <c r="F26" s="49">
        <f>F27</f>
        <v>34203.410000000003</v>
      </c>
      <c r="G26" s="49">
        <v>66375</v>
      </c>
      <c r="H26" s="49">
        <f t="shared" ref="H26:H27" si="8">H27</f>
        <v>34951.56</v>
      </c>
      <c r="I26" s="49">
        <f t="shared" si="3"/>
        <v>102.18735500349231</v>
      </c>
      <c r="J26" s="49">
        <f t="shared" si="4"/>
        <v>52.657717514124293</v>
      </c>
    </row>
    <row r="27" spans="1:10" x14ac:dyDescent="0.25">
      <c r="A27" s="11"/>
      <c r="B27" s="15"/>
      <c r="C27" s="15">
        <v>652</v>
      </c>
      <c r="D27" s="15"/>
      <c r="E27" s="41" t="s">
        <v>200</v>
      </c>
      <c r="F27" s="43">
        <f>F28</f>
        <v>34203.410000000003</v>
      </c>
      <c r="G27" s="43" t="s">
        <v>191</v>
      </c>
      <c r="H27" s="43">
        <f t="shared" si="8"/>
        <v>34951.56</v>
      </c>
      <c r="I27" s="43" t="s">
        <v>191</v>
      </c>
      <c r="J27" s="43" t="s">
        <v>191</v>
      </c>
    </row>
    <row r="28" spans="1:10" x14ac:dyDescent="0.25">
      <c r="A28" s="11"/>
      <c r="B28" s="15"/>
      <c r="C28" s="15"/>
      <c r="D28" s="15">
        <v>6526</v>
      </c>
      <c r="E28" s="41" t="s">
        <v>201</v>
      </c>
      <c r="F28" s="43">
        <v>34203.410000000003</v>
      </c>
      <c r="G28" s="44" t="s">
        <v>191</v>
      </c>
      <c r="H28" s="44">
        <v>34951.56</v>
      </c>
      <c r="I28" s="43" t="s">
        <v>191</v>
      </c>
      <c r="J28" s="43" t="s">
        <v>191</v>
      </c>
    </row>
    <row r="29" spans="1:10" ht="38.25" x14ac:dyDescent="0.25">
      <c r="A29" s="12"/>
      <c r="B29" s="45">
        <v>66</v>
      </c>
      <c r="C29" s="45"/>
      <c r="D29" s="45"/>
      <c r="E29" s="46" t="s">
        <v>58</v>
      </c>
      <c r="F29" s="49">
        <f>F30+F32</f>
        <v>4326.1000000000004</v>
      </c>
      <c r="G29" s="49">
        <v>8099</v>
      </c>
      <c r="H29" s="49">
        <f t="shared" ref="H29" si="9">H30+H32</f>
        <v>4068.71</v>
      </c>
      <c r="I29" s="49">
        <f t="shared" si="3"/>
        <v>94.050299345831107</v>
      </c>
      <c r="J29" s="49">
        <f t="shared" si="4"/>
        <v>50.237189776515621</v>
      </c>
    </row>
    <row r="30" spans="1:10" ht="25.5" x14ac:dyDescent="0.25">
      <c r="A30" s="12"/>
      <c r="B30" s="12"/>
      <c r="C30" s="12">
        <v>661</v>
      </c>
      <c r="D30" s="12"/>
      <c r="E30" s="41" t="s">
        <v>202</v>
      </c>
      <c r="F30" s="43">
        <f>F31</f>
        <v>3926.1</v>
      </c>
      <c r="G30" s="43" t="s">
        <v>191</v>
      </c>
      <c r="H30" s="43">
        <f t="shared" ref="H30" si="10">H31</f>
        <v>3868.71</v>
      </c>
      <c r="I30" s="43" t="s">
        <v>191</v>
      </c>
      <c r="J30" s="43" t="s">
        <v>191</v>
      </c>
    </row>
    <row r="31" spans="1:10" ht="25.5" x14ac:dyDescent="0.25">
      <c r="A31" s="12"/>
      <c r="B31" s="12"/>
      <c r="C31" s="12"/>
      <c r="D31" s="12">
        <v>6615</v>
      </c>
      <c r="E31" s="41" t="s">
        <v>203</v>
      </c>
      <c r="F31" s="44">
        <v>3926.1</v>
      </c>
      <c r="G31" s="44" t="s">
        <v>191</v>
      </c>
      <c r="H31" s="44">
        <v>3868.71</v>
      </c>
      <c r="I31" s="43" t="s">
        <v>191</v>
      </c>
      <c r="J31" s="43" t="s">
        <v>191</v>
      </c>
    </row>
    <row r="32" spans="1:10" x14ac:dyDescent="0.25">
      <c r="A32" s="12"/>
      <c r="B32" s="12"/>
      <c r="C32" s="12">
        <v>663</v>
      </c>
      <c r="D32" s="12"/>
      <c r="E32" s="41" t="s">
        <v>204</v>
      </c>
      <c r="F32" s="43">
        <f>SUM(F33:F34)</f>
        <v>400</v>
      </c>
      <c r="G32" s="44" t="s">
        <v>191</v>
      </c>
      <c r="H32" s="43">
        <f t="shared" ref="H32" si="11">SUM(H33:H34)</f>
        <v>200</v>
      </c>
      <c r="I32" s="43" t="s">
        <v>191</v>
      </c>
      <c r="J32" s="43" t="s">
        <v>191</v>
      </c>
    </row>
    <row r="33" spans="1:10" x14ac:dyDescent="0.25">
      <c r="A33" s="12"/>
      <c r="B33" s="12"/>
      <c r="C33" s="12"/>
      <c r="D33" s="12">
        <v>6631</v>
      </c>
      <c r="E33" s="41" t="s">
        <v>205</v>
      </c>
      <c r="F33" s="44">
        <v>400</v>
      </c>
      <c r="G33" s="44" t="s">
        <v>191</v>
      </c>
      <c r="H33" s="44">
        <v>200</v>
      </c>
      <c r="I33" s="43" t="s">
        <v>191</v>
      </c>
      <c r="J33" s="43" t="s">
        <v>191</v>
      </c>
    </row>
    <row r="34" spans="1:10" x14ac:dyDescent="0.25">
      <c r="A34" s="12"/>
      <c r="B34" s="12"/>
      <c r="C34" s="12"/>
      <c r="D34" s="12">
        <v>6632</v>
      </c>
      <c r="E34" s="41" t="s">
        <v>206</v>
      </c>
      <c r="F34" s="44">
        <v>0</v>
      </c>
      <c r="G34" s="44" t="s">
        <v>191</v>
      </c>
      <c r="H34" s="44">
        <v>0</v>
      </c>
      <c r="I34" s="43" t="s">
        <v>191</v>
      </c>
      <c r="J34" s="43" t="s">
        <v>191</v>
      </c>
    </row>
    <row r="35" spans="1:10" ht="38.25" x14ac:dyDescent="0.25">
      <c r="A35" s="12"/>
      <c r="B35" s="45">
        <v>67</v>
      </c>
      <c r="C35" s="45"/>
      <c r="D35" s="45"/>
      <c r="E35" s="11" t="s">
        <v>26</v>
      </c>
      <c r="F35" s="49">
        <f>F36</f>
        <v>96395.28</v>
      </c>
      <c r="G35" s="49">
        <v>258764</v>
      </c>
      <c r="H35" s="49">
        <f t="shared" ref="H35" si="12">H36</f>
        <v>153895.39000000001</v>
      </c>
      <c r="I35" s="49">
        <f t="shared" si="3"/>
        <v>159.6503376513871</v>
      </c>
      <c r="J35" s="49">
        <f t="shared" si="4"/>
        <v>59.473261350110526</v>
      </c>
    </row>
    <row r="36" spans="1:10" ht="38.25" x14ac:dyDescent="0.25">
      <c r="A36" s="12"/>
      <c r="B36" s="12"/>
      <c r="C36" s="12">
        <v>671</v>
      </c>
      <c r="D36" s="12"/>
      <c r="E36" s="15" t="s">
        <v>207</v>
      </c>
      <c r="F36" s="43">
        <f>F37+F38</f>
        <v>96395.28</v>
      </c>
      <c r="G36" s="43" t="s">
        <v>191</v>
      </c>
      <c r="H36" s="43">
        <f t="shared" ref="H36" si="13">H37+H38</f>
        <v>153895.39000000001</v>
      </c>
      <c r="I36" s="43" t="s">
        <v>191</v>
      </c>
      <c r="J36" s="43" t="s">
        <v>191</v>
      </c>
    </row>
    <row r="37" spans="1:10" ht="25.5" x14ac:dyDescent="0.25">
      <c r="A37" s="12"/>
      <c r="B37" s="12"/>
      <c r="C37" s="12"/>
      <c r="D37" s="12">
        <v>6711</v>
      </c>
      <c r="E37" s="15" t="s">
        <v>208</v>
      </c>
      <c r="F37" s="88">
        <v>95195.28</v>
      </c>
      <c r="G37" s="43" t="s">
        <v>191</v>
      </c>
      <c r="H37" s="88">
        <v>145317.88</v>
      </c>
      <c r="I37" s="43" t="s">
        <v>191</v>
      </c>
      <c r="J37" s="43" t="s">
        <v>191</v>
      </c>
    </row>
    <row r="38" spans="1:10" ht="25.5" x14ac:dyDescent="0.25">
      <c r="A38" s="12"/>
      <c r="B38" s="12"/>
      <c r="C38" s="12"/>
      <c r="D38" s="12">
        <v>6712</v>
      </c>
      <c r="E38" s="15" t="s">
        <v>209</v>
      </c>
      <c r="F38" s="88">
        <v>1200</v>
      </c>
      <c r="G38" s="43" t="s">
        <v>191</v>
      </c>
      <c r="H38" s="88">
        <v>8577.51</v>
      </c>
      <c r="I38" s="43" t="s">
        <v>191</v>
      </c>
      <c r="J38" s="43" t="s">
        <v>191</v>
      </c>
    </row>
    <row r="39" spans="1:10" ht="25.5" x14ac:dyDescent="0.25">
      <c r="A39" s="14">
        <v>7</v>
      </c>
      <c r="B39" s="14"/>
      <c r="C39" s="14"/>
      <c r="D39" s="14"/>
      <c r="E39" s="24" t="s">
        <v>7</v>
      </c>
      <c r="F39" s="49">
        <f>F40</f>
        <v>0</v>
      </c>
      <c r="G39" s="49">
        <v>0</v>
      </c>
      <c r="H39" s="49">
        <f t="shared" ref="H39" si="14">H40</f>
        <v>0</v>
      </c>
      <c r="I39" s="49" t="s">
        <v>191</v>
      </c>
      <c r="J39" s="49" t="s">
        <v>191</v>
      </c>
    </row>
    <row r="40" spans="1:10" ht="25.5" x14ac:dyDescent="0.25">
      <c r="A40" s="15"/>
      <c r="B40" s="11">
        <v>72</v>
      </c>
      <c r="C40" s="11"/>
      <c r="D40" s="11"/>
      <c r="E40" s="24" t="s">
        <v>24</v>
      </c>
      <c r="F40" s="49">
        <v>0</v>
      </c>
      <c r="G40" s="48" t="s">
        <v>191</v>
      </c>
      <c r="H40" s="48">
        <v>0</v>
      </c>
      <c r="I40" s="49" t="s">
        <v>191</v>
      </c>
      <c r="J40" s="49" t="s">
        <v>191</v>
      </c>
    </row>
    <row r="41" spans="1:10" x14ac:dyDescent="0.25">
      <c r="A41" s="14">
        <v>9</v>
      </c>
      <c r="B41" s="14"/>
      <c r="C41" s="14"/>
      <c r="D41" s="14"/>
      <c r="E41" s="24" t="s">
        <v>59</v>
      </c>
      <c r="F41" s="49">
        <f>F42</f>
        <v>0</v>
      </c>
      <c r="G41" s="49">
        <f t="shared" ref="G41:H41" si="15">G42</f>
        <v>2000</v>
      </c>
      <c r="H41" s="49">
        <f t="shared" si="15"/>
        <v>0</v>
      </c>
      <c r="I41" s="49">
        <v>0</v>
      </c>
      <c r="J41" s="49">
        <f t="shared" si="4"/>
        <v>0</v>
      </c>
    </row>
    <row r="42" spans="1:10" x14ac:dyDescent="0.25">
      <c r="A42" s="15"/>
      <c r="B42" s="11">
        <v>92</v>
      </c>
      <c r="C42" s="11"/>
      <c r="D42" s="11"/>
      <c r="E42" s="24" t="s">
        <v>60</v>
      </c>
      <c r="F42" s="49">
        <v>0</v>
      </c>
      <c r="G42" s="48">
        <v>2000</v>
      </c>
      <c r="H42" s="48">
        <v>0</v>
      </c>
      <c r="I42" s="49">
        <v>0</v>
      </c>
      <c r="J42" s="49">
        <f t="shared" si="4"/>
        <v>0</v>
      </c>
    </row>
    <row r="45" spans="1:10" ht="15.75" x14ac:dyDescent="0.25">
      <c r="A45" s="284" t="s">
        <v>38</v>
      </c>
      <c r="B45" s="297"/>
      <c r="C45" s="297"/>
      <c r="D45" s="297"/>
      <c r="E45" s="297"/>
      <c r="F45" s="297"/>
      <c r="G45" s="297"/>
      <c r="H45" s="297"/>
      <c r="I45" s="297"/>
      <c r="J45" s="297"/>
    </row>
    <row r="46" spans="1:10" ht="18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</row>
    <row r="47" spans="1:10" ht="25.5" x14ac:dyDescent="0.25">
      <c r="A47" s="20" t="s">
        <v>4</v>
      </c>
      <c r="B47" s="19" t="s">
        <v>5</v>
      </c>
      <c r="C47" s="19" t="s">
        <v>193</v>
      </c>
      <c r="D47" s="19" t="s">
        <v>194</v>
      </c>
      <c r="E47" s="19" t="s">
        <v>8</v>
      </c>
      <c r="F47" s="19" t="s">
        <v>282</v>
      </c>
      <c r="G47" s="20" t="s">
        <v>283</v>
      </c>
      <c r="H47" s="20" t="s">
        <v>284</v>
      </c>
      <c r="I47" s="20" t="s">
        <v>186</v>
      </c>
      <c r="J47" s="20" t="s">
        <v>186</v>
      </c>
    </row>
    <row r="48" spans="1:10" x14ac:dyDescent="0.25">
      <c r="A48" s="294">
        <v>1</v>
      </c>
      <c r="B48" s="295"/>
      <c r="C48" s="295"/>
      <c r="D48" s="296"/>
      <c r="E48" s="19">
        <v>2</v>
      </c>
      <c r="F48" s="19">
        <v>3</v>
      </c>
      <c r="G48" s="19">
        <v>4</v>
      </c>
      <c r="H48" s="19">
        <v>5</v>
      </c>
      <c r="I48" s="19" t="s">
        <v>210</v>
      </c>
      <c r="J48" s="19" t="s">
        <v>211</v>
      </c>
    </row>
    <row r="49" spans="1:10" x14ac:dyDescent="0.25">
      <c r="A49" s="33"/>
      <c r="B49" s="34"/>
      <c r="C49" s="34"/>
      <c r="D49" s="34"/>
      <c r="E49" s="32" t="s">
        <v>1</v>
      </c>
      <c r="F49" s="42">
        <f>F50+F105</f>
        <v>1661598.1300000001</v>
      </c>
      <c r="G49" s="42">
        <f>G50+G105</f>
        <v>3507299</v>
      </c>
      <c r="H49" s="42">
        <f>H50+H105</f>
        <v>2022615.2599999998</v>
      </c>
      <c r="I49" s="42">
        <f>H49/F49*100</f>
        <v>121.72710256962071</v>
      </c>
      <c r="J49" s="42">
        <f>H49/G49*100</f>
        <v>57.66874338344121</v>
      </c>
    </row>
    <row r="50" spans="1:10" ht="15.75" customHeight="1" x14ac:dyDescent="0.25">
      <c r="A50" s="11">
        <v>3</v>
      </c>
      <c r="B50" s="11"/>
      <c r="C50" s="11"/>
      <c r="D50" s="11"/>
      <c r="E50" s="11" t="s">
        <v>9</v>
      </c>
      <c r="F50" s="49">
        <f>F51+F61+F92+F96+F100</f>
        <v>1551190.2300000002</v>
      </c>
      <c r="G50" s="49">
        <f>G51+G61+G92+G96+G100</f>
        <v>3416499</v>
      </c>
      <c r="H50" s="49">
        <f>H51+H61+H92+H96+H100</f>
        <v>1972107.3199999998</v>
      </c>
      <c r="I50" s="42">
        <f t="shared" ref="I50:I100" si="16">H50/F50*100</f>
        <v>127.13510450617005</v>
      </c>
      <c r="J50" s="42">
        <f t="shared" ref="J50:J51" si="17">H50/G50*100</f>
        <v>57.723046896837957</v>
      </c>
    </row>
    <row r="51" spans="1:10" ht="15.75" customHeight="1" x14ac:dyDescent="0.25">
      <c r="A51" s="11"/>
      <c r="B51" s="11">
        <v>31</v>
      </c>
      <c r="C51" s="11"/>
      <c r="D51" s="11"/>
      <c r="E51" s="11" t="s">
        <v>10</v>
      </c>
      <c r="F51" s="49">
        <f>F52+F56+F58</f>
        <v>1273244.79</v>
      </c>
      <c r="G51" s="49">
        <v>2810250</v>
      </c>
      <c r="H51" s="49">
        <f>H52+H56+H58</f>
        <v>1676262.0999999999</v>
      </c>
      <c r="I51" s="42">
        <f t="shared" si="16"/>
        <v>131.65277511168924</v>
      </c>
      <c r="J51" s="42">
        <f t="shared" si="17"/>
        <v>59.648148741215188</v>
      </c>
    </row>
    <row r="52" spans="1:10" ht="15.75" customHeight="1" x14ac:dyDescent="0.25">
      <c r="A52" s="11"/>
      <c r="B52" s="15"/>
      <c r="C52" s="15">
        <v>311</v>
      </c>
      <c r="D52" s="15"/>
      <c r="E52" s="15" t="s">
        <v>133</v>
      </c>
      <c r="F52" s="43">
        <f>SUM(F53:F55)</f>
        <v>1051882.8700000001</v>
      </c>
      <c r="G52" s="43" t="s">
        <v>191</v>
      </c>
      <c r="H52" s="43">
        <f>SUM(H53:H55)</f>
        <v>1388523.8499999999</v>
      </c>
      <c r="I52" s="89" t="s">
        <v>191</v>
      </c>
      <c r="J52" s="89" t="s">
        <v>191</v>
      </c>
    </row>
    <row r="53" spans="1:10" ht="15.75" customHeight="1" x14ac:dyDescent="0.25">
      <c r="A53" s="11"/>
      <c r="B53" s="15"/>
      <c r="C53" s="15"/>
      <c r="D53" s="15">
        <v>3111</v>
      </c>
      <c r="E53" s="15" t="s">
        <v>134</v>
      </c>
      <c r="F53" s="44">
        <v>972384.27</v>
      </c>
      <c r="G53" s="43" t="s">
        <v>191</v>
      </c>
      <c r="H53" s="44">
        <v>1288207.18</v>
      </c>
      <c r="I53" s="89" t="s">
        <v>191</v>
      </c>
      <c r="J53" s="89" t="s">
        <v>191</v>
      </c>
    </row>
    <row r="54" spans="1:10" ht="15.75" customHeight="1" x14ac:dyDescent="0.25">
      <c r="A54" s="11"/>
      <c r="B54" s="15"/>
      <c r="C54" s="15"/>
      <c r="D54" s="15">
        <v>3113</v>
      </c>
      <c r="E54" s="15" t="s">
        <v>155</v>
      </c>
      <c r="F54" s="44">
        <v>39244.35</v>
      </c>
      <c r="G54" s="43" t="s">
        <v>191</v>
      </c>
      <c r="H54" s="44">
        <v>46616.24</v>
      </c>
      <c r="I54" s="89" t="s">
        <v>191</v>
      </c>
      <c r="J54" s="89" t="s">
        <v>191</v>
      </c>
    </row>
    <row r="55" spans="1:10" ht="15.75" customHeight="1" x14ac:dyDescent="0.25">
      <c r="A55" s="11"/>
      <c r="B55" s="15"/>
      <c r="C55" s="15"/>
      <c r="D55" s="15">
        <v>3114</v>
      </c>
      <c r="E55" s="15" t="s">
        <v>156</v>
      </c>
      <c r="F55" s="44">
        <v>40254.25</v>
      </c>
      <c r="G55" s="43" t="s">
        <v>191</v>
      </c>
      <c r="H55" s="44">
        <v>53700.43</v>
      </c>
      <c r="I55" s="89" t="s">
        <v>191</v>
      </c>
      <c r="J55" s="89" t="s">
        <v>191</v>
      </c>
    </row>
    <row r="56" spans="1:10" ht="15.75" customHeight="1" x14ac:dyDescent="0.25">
      <c r="A56" s="11"/>
      <c r="B56" s="15"/>
      <c r="C56" s="15">
        <v>312</v>
      </c>
      <c r="D56" s="15"/>
      <c r="E56" s="15" t="s">
        <v>135</v>
      </c>
      <c r="F56" s="43">
        <f>F57</f>
        <v>48164.55</v>
      </c>
      <c r="G56" s="43" t="s">
        <v>191</v>
      </c>
      <c r="H56" s="44">
        <f>H57</f>
        <v>61012.99</v>
      </c>
      <c r="I56" s="89" t="s">
        <v>191</v>
      </c>
      <c r="J56" s="89" t="s">
        <v>191</v>
      </c>
    </row>
    <row r="57" spans="1:10" ht="15.75" customHeight="1" x14ac:dyDescent="0.25">
      <c r="A57" s="11"/>
      <c r="B57" s="15"/>
      <c r="C57" s="15"/>
      <c r="D57" s="15">
        <v>3121</v>
      </c>
      <c r="E57" s="15" t="s">
        <v>135</v>
      </c>
      <c r="F57" s="44">
        <v>48164.55</v>
      </c>
      <c r="G57" s="43" t="s">
        <v>191</v>
      </c>
      <c r="H57" s="44">
        <v>61012.99</v>
      </c>
      <c r="I57" s="89" t="s">
        <v>191</v>
      </c>
      <c r="J57" s="89" t="s">
        <v>191</v>
      </c>
    </row>
    <row r="58" spans="1:10" ht="15.75" customHeight="1" x14ac:dyDescent="0.25">
      <c r="A58" s="11"/>
      <c r="B58" s="15"/>
      <c r="C58" s="15">
        <v>313</v>
      </c>
      <c r="D58" s="15"/>
      <c r="E58" s="15" t="s">
        <v>136</v>
      </c>
      <c r="F58" s="43">
        <f>F59+F60</f>
        <v>173197.37</v>
      </c>
      <c r="G58" s="43" t="s">
        <v>191</v>
      </c>
      <c r="H58" s="43">
        <f t="shared" ref="H58" si="18">H59+H60</f>
        <v>226725.26</v>
      </c>
      <c r="I58" s="89" t="s">
        <v>191</v>
      </c>
      <c r="J58" s="89" t="s">
        <v>191</v>
      </c>
    </row>
    <row r="59" spans="1:10" ht="24.75" customHeight="1" x14ac:dyDescent="0.25">
      <c r="A59" s="11"/>
      <c r="B59" s="15"/>
      <c r="C59" s="15"/>
      <c r="D59" s="15">
        <v>3132</v>
      </c>
      <c r="E59" s="15" t="s">
        <v>137</v>
      </c>
      <c r="F59" s="44">
        <v>173197.37</v>
      </c>
      <c r="G59" s="43" t="s">
        <v>191</v>
      </c>
      <c r="H59" s="44">
        <v>226725.26</v>
      </c>
      <c r="I59" s="89" t="s">
        <v>191</v>
      </c>
      <c r="J59" s="89" t="s">
        <v>191</v>
      </c>
    </row>
    <row r="60" spans="1:10" ht="24.75" customHeight="1" x14ac:dyDescent="0.25">
      <c r="A60" s="11"/>
      <c r="B60" s="15"/>
      <c r="C60" s="15"/>
      <c r="D60" s="15">
        <v>3133</v>
      </c>
      <c r="E60" s="15" t="s">
        <v>212</v>
      </c>
      <c r="F60" s="44">
        <v>0</v>
      </c>
      <c r="G60" s="43" t="s">
        <v>191</v>
      </c>
      <c r="H60" s="44">
        <v>0</v>
      </c>
      <c r="I60" s="89" t="s">
        <v>191</v>
      </c>
      <c r="J60" s="89" t="s">
        <v>191</v>
      </c>
    </row>
    <row r="61" spans="1:10" x14ac:dyDescent="0.25">
      <c r="A61" s="12"/>
      <c r="B61" s="45">
        <v>32</v>
      </c>
      <c r="C61" s="45"/>
      <c r="D61" s="45"/>
      <c r="E61" s="45" t="s">
        <v>19</v>
      </c>
      <c r="F61" s="49">
        <f>F62+F67+F74+F84</f>
        <v>275189.05000000005</v>
      </c>
      <c r="G61" s="49">
        <v>478998</v>
      </c>
      <c r="H61" s="49">
        <f>H62+H67+H74+H84</f>
        <v>292221.71000000002</v>
      </c>
      <c r="I61" s="42">
        <f t="shared" si="16"/>
        <v>106.18943958707658</v>
      </c>
      <c r="J61" s="42">
        <f t="shared" ref="J61" si="19">H61/G61*100</f>
        <v>61.006874767744335</v>
      </c>
    </row>
    <row r="62" spans="1:10" x14ac:dyDescent="0.25">
      <c r="A62" s="12"/>
      <c r="B62" s="12"/>
      <c r="C62" s="12">
        <v>321</v>
      </c>
      <c r="D62" s="12"/>
      <c r="E62" s="12" t="s">
        <v>103</v>
      </c>
      <c r="F62" s="43">
        <f>SUM(F63:F66)</f>
        <v>35068.659999999996</v>
      </c>
      <c r="G62" s="43" t="s">
        <v>191</v>
      </c>
      <c r="H62" s="43">
        <f t="shared" ref="H62" si="20">SUM(H63:H66)</f>
        <v>40453.75</v>
      </c>
      <c r="I62" s="89" t="s">
        <v>191</v>
      </c>
      <c r="J62" s="89" t="s">
        <v>191</v>
      </c>
    </row>
    <row r="63" spans="1:10" x14ac:dyDescent="0.25">
      <c r="A63" s="12"/>
      <c r="B63" s="12"/>
      <c r="C63" s="91"/>
      <c r="D63" s="12">
        <v>3211</v>
      </c>
      <c r="E63" s="12" t="s">
        <v>104</v>
      </c>
      <c r="F63" s="44">
        <v>5900.81</v>
      </c>
      <c r="G63" s="43" t="s">
        <v>191</v>
      </c>
      <c r="H63" s="44">
        <v>6025.25</v>
      </c>
      <c r="I63" s="89" t="s">
        <v>191</v>
      </c>
      <c r="J63" s="89" t="s">
        <v>191</v>
      </c>
    </row>
    <row r="64" spans="1:10" x14ac:dyDescent="0.25">
      <c r="A64" s="12"/>
      <c r="B64" s="12"/>
      <c r="C64" s="91"/>
      <c r="D64" s="12">
        <v>3212</v>
      </c>
      <c r="E64" s="12" t="s">
        <v>138</v>
      </c>
      <c r="F64" s="44">
        <v>28457.64</v>
      </c>
      <c r="G64" s="43" t="s">
        <v>191</v>
      </c>
      <c r="H64" s="44">
        <v>34223.5</v>
      </c>
      <c r="I64" s="89" t="s">
        <v>191</v>
      </c>
      <c r="J64" s="89" t="s">
        <v>191</v>
      </c>
    </row>
    <row r="65" spans="1:10" x14ac:dyDescent="0.25">
      <c r="A65" s="12"/>
      <c r="B65" s="12"/>
      <c r="C65" s="91"/>
      <c r="D65" s="12">
        <v>3213</v>
      </c>
      <c r="E65" s="12" t="s">
        <v>105</v>
      </c>
      <c r="F65" s="44">
        <v>653.71</v>
      </c>
      <c r="G65" s="43" t="s">
        <v>191</v>
      </c>
      <c r="H65" s="44">
        <v>150</v>
      </c>
      <c r="I65" s="89" t="s">
        <v>191</v>
      </c>
      <c r="J65" s="89" t="s">
        <v>191</v>
      </c>
    </row>
    <row r="66" spans="1:10" x14ac:dyDescent="0.25">
      <c r="A66" s="12"/>
      <c r="B66" s="12"/>
      <c r="C66" s="91"/>
      <c r="D66" s="12">
        <v>3214</v>
      </c>
      <c r="E66" s="12" t="s">
        <v>106</v>
      </c>
      <c r="F66" s="44">
        <v>56.5</v>
      </c>
      <c r="G66" s="43" t="s">
        <v>191</v>
      </c>
      <c r="H66" s="44">
        <v>55</v>
      </c>
      <c r="I66" s="89" t="s">
        <v>191</v>
      </c>
      <c r="J66" s="89" t="s">
        <v>191</v>
      </c>
    </row>
    <row r="67" spans="1:10" x14ac:dyDescent="0.25">
      <c r="A67" s="12"/>
      <c r="B67" s="12"/>
      <c r="C67" s="12">
        <v>322</v>
      </c>
      <c r="D67" s="12"/>
      <c r="E67" s="12" t="s">
        <v>89</v>
      </c>
      <c r="F67" s="43">
        <f>SUM(F68:F73)</f>
        <v>155333.57</v>
      </c>
      <c r="G67" s="43" t="s">
        <v>191</v>
      </c>
      <c r="H67" s="43">
        <f t="shared" ref="H67" si="21">SUM(H68:H73)</f>
        <v>161398.48000000001</v>
      </c>
      <c r="I67" s="89" t="s">
        <v>191</v>
      </c>
      <c r="J67" s="89" t="s">
        <v>191</v>
      </c>
    </row>
    <row r="68" spans="1:10" x14ac:dyDescent="0.25">
      <c r="A68" s="12"/>
      <c r="B68" s="12"/>
      <c r="C68" s="91"/>
      <c r="D68" s="12">
        <v>3221</v>
      </c>
      <c r="E68" s="12" t="s">
        <v>107</v>
      </c>
      <c r="F68" s="44">
        <v>17007.84</v>
      </c>
      <c r="G68" s="43" t="s">
        <v>191</v>
      </c>
      <c r="H68" s="44">
        <v>14899.77</v>
      </c>
      <c r="I68" s="89" t="s">
        <v>191</v>
      </c>
      <c r="J68" s="89" t="s">
        <v>191</v>
      </c>
    </row>
    <row r="69" spans="1:10" x14ac:dyDescent="0.25">
      <c r="A69" s="12"/>
      <c r="B69" s="12"/>
      <c r="C69" s="91"/>
      <c r="D69" s="12">
        <v>3222</v>
      </c>
      <c r="E69" s="12" t="s">
        <v>90</v>
      </c>
      <c r="F69" s="44">
        <v>113577.78</v>
      </c>
      <c r="G69" s="43" t="s">
        <v>191</v>
      </c>
      <c r="H69" s="44">
        <v>121289.04</v>
      </c>
      <c r="I69" s="89" t="s">
        <v>191</v>
      </c>
      <c r="J69" s="89" t="s">
        <v>191</v>
      </c>
    </row>
    <row r="70" spans="1:10" x14ac:dyDescent="0.25">
      <c r="A70" s="12"/>
      <c r="B70" s="12"/>
      <c r="C70" s="91"/>
      <c r="D70" s="12">
        <v>3223</v>
      </c>
      <c r="E70" s="12" t="s">
        <v>108</v>
      </c>
      <c r="F70" s="44">
        <v>18604.05</v>
      </c>
      <c r="G70" s="43" t="s">
        <v>191</v>
      </c>
      <c r="H70" s="44">
        <v>18643.7</v>
      </c>
      <c r="I70" s="89" t="s">
        <v>191</v>
      </c>
      <c r="J70" s="89" t="s">
        <v>191</v>
      </c>
    </row>
    <row r="71" spans="1:10" x14ac:dyDescent="0.25">
      <c r="A71" s="12"/>
      <c r="B71" s="12"/>
      <c r="C71" s="91"/>
      <c r="D71" s="12">
        <v>3224</v>
      </c>
      <c r="E71" s="12" t="s">
        <v>129</v>
      </c>
      <c r="F71" s="44">
        <v>1937.79</v>
      </c>
      <c r="G71" s="43" t="s">
        <v>191</v>
      </c>
      <c r="H71" s="44">
        <v>2678.81</v>
      </c>
      <c r="I71" s="89" t="s">
        <v>191</v>
      </c>
      <c r="J71" s="89" t="s">
        <v>191</v>
      </c>
    </row>
    <row r="72" spans="1:10" x14ac:dyDescent="0.25">
      <c r="A72" s="12"/>
      <c r="B72" s="12"/>
      <c r="C72" s="91"/>
      <c r="D72" s="12">
        <v>3225</v>
      </c>
      <c r="E72" s="12" t="s">
        <v>109</v>
      </c>
      <c r="F72" s="44">
        <v>2986.79</v>
      </c>
      <c r="G72" s="43" t="s">
        <v>191</v>
      </c>
      <c r="H72" s="44">
        <v>2891.67</v>
      </c>
      <c r="I72" s="89" t="s">
        <v>191</v>
      </c>
      <c r="J72" s="89" t="s">
        <v>191</v>
      </c>
    </row>
    <row r="73" spans="1:10" x14ac:dyDescent="0.25">
      <c r="A73" s="12"/>
      <c r="B73" s="12"/>
      <c r="C73" s="91"/>
      <c r="D73" s="12">
        <v>3227</v>
      </c>
      <c r="E73" s="12" t="s">
        <v>110</v>
      </c>
      <c r="F73" s="44">
        <v>1219.32</v>
      </c>
      <c r="G73" s="43" t="s">
        <v>191</v>
      </c>
      <c r="H73" s="44">
        <v>995.49</v>
      </c>
      <c r="I73" s="89" t="s">
        <v>191</v>
      </c>
      <c r="J73" s="89" t="s">
        <v>191</v>
      </c>
    </row>
    <row r="74" spans="1:10" x14ac:dyDescent="0.25">
      <c r="A74" s="12"/>
      <c r="B74" s="12"/>
      <c r="C74" s="12">
        <v>323</v>
      </c>
      <c r="D74" s="12"/>
      <c r="E74" s="12" t="s">
        <v>111</v>
      </c>
      <c r="F74" s="43">
        <f>SUM(F75:F83)</f>
        <v>40252.550000000003</v>
      </c>
      <c r="G74" s="43" t="s">
        <v>191</v>
      </c>
      <c r="H74" s="43">
        <f t="shared" ref="H74" si="22">SUM(H75:H83)</f>
        <v>40803.56</v>
      </c>
      <c r="I74" s="89" t="s">
        <v>191</v>
      </c>
      <c r="J74" s="89" t="s">
        <v>191</v>
      </c>
    </row>
    <row r="75" spans="1:10" x14ac:dyDescent="0.25">
      <c r="A75" s="12"/>
      <c r="B75" s="12"/>
      <c r="C75" s="91"/>
      <c r="D75" s="12">
        <v>3231</v>
      </c>
      <c r="E75" s="12" t="s">
        <v>112</v>
      </c>
      <c r="F75" s="44">
        <v>1702.43</v>
      </c>
      <c r="G75" s="43" t="s">
        <v>191</v>
      </c>
      <c r="H75" s="44">
        <v>1731.63</v>
      </c>
      <c r="I75" s="89" t="s">
        <v>191</v>
      </c>
      <c r="J75" s="89" t="s">
        <v>191</v>
      </c>
    </row>
    <row r="76" spans="1:10" x14ac:dyDescent="0.25">
      <c r="A76" s="12"/>
      <c r="B76" s="12"/>
      <c r="C76" s="91"/>
      <c r="D76" s="12">
        <v>3232</v>
      </c>
      <c r="E76" s="12" t="s">
        <v>130</v>
      </c>
      <c r="F76" s="44">
        <v>5521.75</v>
      </c>
      <c r="G76" s="43" t="s">
        <v>191</v>
      </c>
      <c r="H76" s="44">
        <v>7831.22</v>
      </c>
      <c r="I76" s="89" t="s">
        <v>191</v>
      </c>
      <c r="J76" s="89" t="s">
        <v>191</v>
      </c>
    </row>
    <row r="77" spans="1:10" x14ac:dyDescent="0.25">
      <c r="A77" s="12"/>
      <c r="B77" s="12"/>
      <c r="C77" s="91"/>
      <c r="D77" s="12">
        <v>3233</v>
      </c>
      <c r="E77" s="12" t="s">
        <v>113</v>
      </c>
      <c r="F77" s="44">
        <v>63.72</v>
      </c>
      <c r="G77" s="43" t="s">
        <v>191</v>
      </c>
      <c r="H77" s="44">
        <v>0</v>
      </c>
      <c r="I77" s="89" t="s">
        <v>191</v>
      </c>
      <c r="J77" s="89" t="s">
        <v>191</v>
      </c>
    </row>
    <row r="78" spans="1:10" x14ac:dyDescent="0.25">
      <c r="A78" s="12"/>
      <c r="B78" s="12"/>
      <c r="C78" s="91"/>
      <c r="D78" s="12">
        <v>3234</v>
      </c>
      <c r="E78" s="12" t="s">
        <v>114</v>
      </c>
      <c r="F78" s="44">
        <v>5296.93</v>
      </c>
      <c r="G78" s="43" t="s">
        <v>191</v>
      </c>
      <c r="H78" s="44">
        <v>6404.88</v>
      </c>
      <c r="I78" s="89" t="s">
        <v>191</v>
      </c>
      <c r="J78" s="89" t="s">
        <v>191</v>
      </c>
    </row>
    <row r="79" spans="1:10" x14ac:dyDescent="0.25">
      <c r="A79" s="12"/>
      <c r="B79" s="12"/>
      <c r="C79" s="91"/>
      <c r="D79" s="12">
        <v>3235</v>
      </c>
      <c r="E79" s="12" t="s">
        <v>115</v>
      </c>
      <c r="F79" s="44">
        <v>1267.05</v>
      </c>
      <c r="G79" s="43" t="s">
        <v>191</v>
      </c>
      <c r="H79" s="44">
        <v>1159.07</v>
      </c>
      <c r="I79" s="89" t="s">
        <v>191</v>
      </c>
      <c r="J79" s="89" t="s">
        <v>191</v>
      </c>
    </row>
    <row r="80" spans="1:10" x14ac:dyDescent="0.25">
      <c r="A80" s="12"/>
      <c r="B80" s="12"/>
      <c r="C80" s="91"/>
      <c r="D80" s="12">
        <v>3236</v>
      </c>
      <c r="E80" s="12" t="s">
        <v>116</v>
      </c>
      <c r="F80" s="44">
        <v>2260.91</v>
      </c>
      <c r="G80" s="43" t="s">
        <v>191</v>
      </c>
      <c r="H80" s="44">
        <v>187.5</v>
      </c>
      <c r="I80" s="89" t="s">
        <v>191</v>
      </c>
      <c r="J80" s="89" t="s">
        <v>191</v>
      </c>
    </row>
    <row r="81" spans="1:10" x14ac:dyDescent="0.25">
      <c r="A81" s="12"/>
      <c r="B81" s="12"/>
      <c r="C81" s="91"/>
      <c r="D81" s="12">
        <v>3237</v>
      </c>
      <c r="E81" s="12" t="s">
        <v>117</v>
      </c>
      <c r="F81" s="44">
        <v>149.66</v>
      </c>
      <c r="G81" s="43" t="s">
        <v>191</v>
      </c>
      <c r="H81" s="44">
        <v>353.48</v>
      </c>
      <c r="I81" s="89" t="s">
        <v>191</v>
      </c>
      <c r="J81" s="89" t="s">
        <v>191</v>
      </c>
    </row>
    <row r="82" spans="1:10" x14ac:dyDescent="0.25">
      <c r="A82" s="12"/>
      <c r="B82" s="12"/>
      <c r="C82" s="91"/>
      <c r="D82" s="12">
        <v>3238</v>
      </c>
      <c r="E82" s="12" t="s">
        <v>118</v>
      </c>
      <c r="F82" s="44">
        <v>2225.8000000000002</v>
      </c>
      <c r="G82" s="43" t="s">
        <v>191</v>
      </c>
      <c r="H82" s="44">
        <v>1926.55</v>
      </c>
      <c r="I82" s="89" t="s">
        <v>191</v>
      </c>
      <c r="J82" s="89" t="s">
        <v>191</v>
      </c>
    </row>
    <row r="83" spans="1:10" x14ac:dyDescent="0.25">
      <c r="A83" s="12"/>
      <c r="B83" s="12"/>
      <c r="C83" s="91"/>
      <c r="D83" s="12">
        <v>3239</v>
      </c>
      <c r="E83" s="12" t="s">
        <v>119</v>
      </c>
      <c r="F83" s="44">
        <v>21764.3</v>
      </c>
      <c r="G83" s="43" t="s">
        <v>191</v>
      </c>
      <c r="H83" s="44">
        <v>21209.23</v>
      </c>
      <c r="I83" s="89" t="s">
        <v>191</v>
      </c>
      <c r="J83" s="89" t="s">
        <v>191</v>
      </c>
    </row>
    <row r="84" spans="1:10" x14ac:dyDescent="0.25">
      <c r="A84" s="12"/>
      <c r="B84" s="12"/>
      <c r="C84" s="12">
        <v>329</v>
      </c>
      <c r="D84" s="12"/>
      <c r="E84" s="12" t="s">
        <v>120</v>
      </c>
      <c r="F84" s="43">
        <f>SUM(F85:F91)</f>
        <v>44534.270000000004</v>
      </c>
      <c r="G84" s="43" t="s">
        <v>191</v>
      </c>
      <c r="H84" s="43">
        <f t="shared" ref="H84" si="23">SUM(H85:H91)</f>
        <v>49565.919999999998</v>
      </c>
      <c r="I84" s="89" t="s">
        <v>191</v>
      </c>
      <c r="J84" s="89" t="s">
        <v>191</v>
      </c>
    </row>
    <row r="85" spans="1:10" x14ac:dyDescent="0.25">
      <c r="A85" s="12"/>
      <c r="B85" s="12"/>
      <c r="C85" s="91"/>
      <c r="D85" s="12">
        <v>3291</v>
      </c>
      <c r="E85" s="12" t="s">
        <v>213</v>
      </c>
      <c r="F85" s="44">
        <v>0</v>
      </c>
      <c r="G85" s="43" t="s">
        <v>191</v>
      </c>
      <c r="H85" s="44">
        <v>0</v>
      </c>
      <c r="I85" s="89" t="s">
        <v>191</v>
      </c>
      <c r="J85" s="89" t="s">
        <v>191</v>
      </c>
    </row>
    <row r="86" spans="1:10" x14ac:dyDescent="0.25">
      <c r="A86" s="12"/>
      <c r="B86" s="12"/>
      <c r="C86" s="91"/>
      <c r="D86" s="12">
        <v>3292</v>
      </c>
      <c r="E86" s="12" t="s">
        <v>121</v>
      </c>
      <c r="F86" s="44">
        <v>2172.1999999999998</v>
      </c>
      <c r="G86" s="43" t="s">
        <v>191</v>
      </c>
      <c r="H86" s="44">
        <v>2457.1999999999998</v>
      </c>
      <c r="I86" s="89" t="s">
        <v>191</v>
      </c>
      <c r="J86" s="89" t="s">
        <v>191</v>
      </c>
    </row>
    <row r="87" spans="1:10" x14ac:dyDescent="0.25">
      <c r="A87" s="12"/>
      <c r="B87" s="12"/>
      <c r="C87" s="91"/>
      <c r="D87" s="12">
        <v>3293</v>
      </c>
      <c r="E87" s="12" t="s">
        <v>122</v>
      </c>
      <c r="F87" s="44">
        <v>0</v>
      </c>
      <c r="G87" s="43" t="s">
        <v>191</v>
      </c>
      <c r="H87" s="44">
        <v>0</v>
      </c>
      <c r="I87" s="89" t="s">
        <v>191</v>
      </c>
      <c r="J87" s="89" t="s">
        <v>191</v>
      </c>
    </row>
    <row r="88" spans="1:10" x14ac:dyDescent="0.25">
      <c r="A88" s="12"/>
      <c r="B88" s="12"/>
      <c r="C88" s="91"/>
      <c r="D88" s="12">
        <v>3294</v>
      </c>
      <c r="E88" s="12" t="s">
        <v>214</v>
      </c>
      <c r="F88" s="44">
        <v>223.09</v>
      </c>
      <c r="G88" s="43" t="s">
        <v>191</v>
      </c>
      <c r="H88" s="44">
        <v>240</v>
      </c>
      <c r="I88" s="89" t="s">
        <v>191</v>
      </c>
      <c r="J88" s="89" t="s">
        <v>191</v>
      </c>
    </row>
    <row r="89" spans="1:10" x14ac:dyDescent="0.25">
      <c r="A89" s="12"/>
      <c r="B89" s="12"/>
      <c r="C89" s="91"/>
      <c r="D89" s="12">
        <v>3295</v>
      </c>
      <c r="E89" s="12" t="s">
        <v>215</v>
      </c>
      <c r="F89" s="44">
        <v>2170</v>
      </c>
      <c r="G89" s="43" t="s">
        <v>191</v>
      </c>
      <c r="H89" s="44">
        <v>2870.66</v>
      </c>
      <c r="I89" s="89" t="s">
        <v>191</v>
      </c>
      <c r="J89" s="89" t="s">
        <v>191</v>
      </c>
    </row>
    <row r="90" spans="1:10" x14ac:dyDescent="0.25">
      <c r="A90" s="12"/>
      <c r="B90" s="12"/>
      <c r="C90" s="91"/>
      <c r="D90" s="12">
        <v>3296</v>
      </c>
      <c r="E90" s="12" t="s">
        <v>180</v>
      </c>
      <c r="F90" s="44">
        <v>0</v>
      </c>
      <c r="G90" s="43" t="s">
        <v>191</v>
      </c>
      <c r="H90" s="44">
        <v>0</v>
      </c>
      <c r="I90" s="89" t="s">
        <v>191</v>
      </c>
      <c r="J90" s="89" t="s">
        <v>191</v>
      </c>
    </row>
    <row r="91" spans="1:10" x14ac:dyDescent="0.25">
      <c r="A91" s="12"/>
      <c r="B91" s="12"/>
      <c r="C91" s="91"/>
      <c r="D91" s="12">
        <v>3299</v>
      </c>
      <c r="E91" s="12" t="s">
        <v>120</v>
      </c>
      <c r="F91" s="44">
        <v>39968.980000000003</v>
      </c>
      <c r="G91" s="43" t="s">
        <v>191</v>
      </c>
      <c r="H91" s="44">
        <v>43998.06</v>
      </c>
      <c r="I91" s="89" t="s">
        <v>191</v>
      </c>
      <c r="J91" s="89" t="s">
        <v>191</v>
      </c>
    </row>
    <row r="92" spans="1:10" x14ac:dyDescent="0.25">
      <c r="A92" s="12"/>
      <c r="B92" s="45">
        <v>34</v>
      </c>
      <c r="C92" s="45"/>
      <c r="D92" s="45"/>
      <c r="E92" s="45" t="s">
        <v>61</v>
      </c>
      <c r="F92" s="49">
        <f>F93</f>
        <v>623.76</v>
      </c>
      <c r="G92" s="49">
        <v>5201</v>
      </c>
      <c r="H92" s="48">
        <f>H93</f>
        <v>820.49</v>
      </c>
      <c r="I92" s="42">
        <f t="shared" si="16"/>
        <v>131.53937411825061</v>
      </c>
      <c r="J92" s="42">
        <f t="shared" ref="J92:J96" si="24">H92/G92*100</f>
        <v>15.775620073062873</v>
      </c>
    </row>
    <row r="93" spans="1:10" x14ac:dyDescent="0.25">
      <c r="A93" s="12"/>
      <c r="B93" s="12"/>
      <c r="C93" s="12">
        <v>343</v>
      </c>
      <c r="D93" s="12"/>
      <c r="E93" s="12" t="s">
        <v>126</v>
      </c>
      <c r="F93" s="43">
        <f>F94+F95</f>
        <v>623.76</v>
      </c>
      <c r="G93" s="43" t="s">
        <v>191</v>
      </c>
      <c r="H93" s="43">
        <f>H94+H95</f>
        <v>820.49</v>
      </c>
      <c r="I93" s="89" t="s">
        <v>191</v>
      </c>
      <c r="J93" s="89" t="s">
        <v>191</v>
      </c>
    </row>
    <row r="94" spans="1:10" x14ac:dyDescent="0.25">
      <c r="A94" s="12"/>
      <c r="B94" s="12"/>
      <c r="C94" s="12"/>
      <c r="D94" s="12">
        <v>3431</v>
      </c>
      <c r="E94" s="12" t="s">
        <v>127</v>
      </c>
      <c r="F94" s="44">
        <v>621.6</v>
      </c>
      <c r="G94" s="43" t="s">
        <v>191</v>
      </c>
      <c r="H94" s="44">
        <v>820.49</v>
      </c>
      <c r="I94" s="89" t="s">
        <v>191</v>
      </c>
      <c r="J94" s="89" t="s">
        <v>191</v>
      </c>
    </row>
    <row r="95" spans="1:10" x14ac:dyDescent="0.25">
      <c r="A95" s="12"/>
      <c r="B95" s="12"/>
      <c r="C95" s="12"/>
      <c r="D95" s="12">
        <v>3433</v>
      </c>
      <c r="E95" s="12" t="s">
        <v>179</v>
      </c>
      <c r="F95" s="44">
        <v>2.16</v>
      </c>
      <c r="G95" s="43" t="s">
        <v>191</v>
      </c>
      <c r="H95" s="44">
        <v>0</v>
      </c>
      <c r="I95" s="89" t="s">
        <v>191</v>
      </c>
      <c r="J95" s="89" t="s">
        <v>191</v>
      </c>
    </row>
    <row r="96" spans="1:10" ht="38.25" x14ac:dyDescent="0.25">
      <c r="A96" s="12"/>
      <c r="B96" s="45">
        <v>37</v>
      </c>
      <c r="C96" s="45"/>
      <c r="D96" s="45"/>
      <c r="E96" s="46" t="s">
        <v>62</v>
      </c>
      <c r="F96" s="49">
        <f>F97</f>
        <v>198.54</v>
      </c>
      <c r="G96" s="49">
        <v>120050</v>
      </c>
      <c r="H96" s="49">
        <f t="shared" ref="H96" si="25">H97</f>
        <v>21.5</v>
      </c>
      <c r="I96" s="95">
        <v>0</v>
      </c>
      <c r="J96" s="95">
        <f t="shared" si="24"/>
        <v>1.7909204498125782E-2</v>
      </c>
    </row>
    <row r="97" spans="1:10" ht="25.5" x14ac:dyDescent="0.25">
      <c r="A97" s="12"/>
      <c r="B97" s="12"/>
      <c r="C97" s="12">
        <v>372</v>
      </c>
      <c r="D97" s="12"/>
      <c r="E97" s="41" t="s">
        <v>171</v>
      </c>
      <c r="F97" s="43">
        <f>F98+F99</f>
        <v>198.54</v>
      </c>
      <c r="G97" s="43" t="s">
        <v>191</v>
      </c>
      <c r="H97" s="43">
        <f t="shared" ref="H97" si="26">H98+H99</f>
        <v>21.5</v>
      </c>
      <c r="I97" s="89" t="s">
        <v>191</v>
      </c>
      <c r="J97" s="89" t="s">
        <v>191</v>
      </c>
    </row>
    <row r="98" spans="1:10" x14ac:dyDescent="0.25">
      <c r="A98" s="12"/>
      <c r="B98" s="12"/>
      <c r="C98" s="12"/>
      <c r="D98" s="12">
        <v>3721</v>
      </c>
      <c r="E98" s="41" t="s">
        <v>267</v>
      </c>
      <c r="F98" s="43">
        <v>198.54</v>
      </c>
      <c r="G98" s="43" t="s">
        <v>191</v>
      </c>
      <c r="H98" s="43">
        <v>0</v>
      </c>
      <c r="I98" s="89" t="s">
        <v>191</v>
      </c>
      <c r="J98" s="89"/>
    </row>
    <row r="99" spans="1:10" x14ac:dyDescent="0.25">
      <c r="A99" s="12"/>
      <c r="B99" s="12"/>
      <c r="C99" s="12"/>
      <c r="D99" s="12">
        <v>3722</v>
      </c>
      <c r="E99" s="41" t="s">
        <v>216</v>
      </c>
      <c r="F99" s="43">
        <v>0</v>
      </c>
      <c r="G99" s="43" t="s">
        <v>191</v>
      </c>
      <c r="H99" s="43">
        <v>21.5</v>
      </c>
      <c r="I99" s="89" t="s">
        <v>191</v>
      </c>
      <c r="J99" s="89" t="s">
        <v>191</v>
      </c>
    </row>
    <row r="100" spans="1:10" x14ac:dyDescent="0.25">
      <c r="A100" s="12"/>
      <c r="B100" s="45">
        <v>38</v>
      </c>
      <c r="C100" s="45"/>
      <c r="D100" s="45"/>
      <c r="E100" s="46" t="s">
        <v>183</v>
      </c>
      <c r="F100" s="49">
        <f t="shared" ref="F100:H101" si="27">F101</f>
        <v>1934.09</v>
      </c>
      <c r="G100" s="49">
        <v>2000</v>
      </c>
      <c r="H100" s="49">
        <f>H101+H103</f>
        <v>2781.52</v>
      </c>
      <c r="I100" s="42">
        <f t="shared" si="16"/>
        <v>143.81543775108707</v>
      </c>
      <c r="J100" s="42">
        <f t="shared" ref="J100" si="28">H100/G100*100</f>
        <v>139.07599999999999</v>
      </c>
    </row>
    <row r="101" spans="1:10" x14ac:dyDescent="0.25">
      <c r="A101" s="12"/>
      <c r="B101" s="12"/>
      <c r="C101" s="12">
        <v>381</v>
      </c>
      <c r="D101" s="12"/>
      <c r="E101" s="41" t="s">
        <v>205</v>
      </c>
      <c r="F101" s="43">
        <f t="shared" si="27"/>
        <v>1934.09</v>
      </c>
      <c r="G101" s="43" t="s">
        <v>191</v>
      </c>
      <c r="H101" s="43">
        <f t="shared" si="27"/>
        <v>1897.12</v>
      </c>
      <c r="I101" s="89" t="s">
        <v>191</v>
      </c>
      <c r="J101" s="89" t="s">
        <v>191</v>
      </c>
    </row>
    <row r="102" spans="1:10" x14ac:dyDescent="0.25">
      <c r="A102" s="12"/>
      <c r="B102" s="12"/>
      <c r="C102" s="12"/>
      <c r="D102" s="12">
        <v>3812</v>
      </c>
      <c r="E102" s="41" t="s">
        <v>184</v>
      </c>
      <c r="F102" s="43">
        <v>1934.09</v>
      </c>
      <c r="G102" s="43" t="s">
        <v>191</v>
      </c>
      <c r="H102" s="43">
        <v>1897.12</v>
      </c>
      <c r="I102" s="89" t="s">
        <v>191</v>
      </c>
      <c r="J102" s="89" t="s">
        <v>191</v>
      </c>
    </row>
    <row r="103" spans="1:10" x14ac:dyDescent="0.25">
      <c r="A103" s="12"/>
      <c r="B103" s="12"/>
      <c r="C103" s="12">
        <v>383</v>
      </c>
      <c r="D103" s="12"/>
      <c r="E103" s="41" t="s">
        <v>285</v>
      </c>
      <c r="F103" s="43">
        <f>F104</f>
        <v>0</v>
      </c>
      <c r="G103" s="43" t="s">
        <v>191</v>
      </c>
      <c r="H103" s="43">
        <f t="shared" ref="H103" si="29">H104</f>
        <v>884.4</v>
      </c>
      <c r="I103" s="89"/>
      <c r="J103" s="89"/>
    </row>
    <row r="104" spans="1:10" x14ac:dyDescent="0.25">
      <c r="A104" s="12"/>
      <c r="B104" s="12"/>
      <c r="C104" s="12"/>
      <c r="D104" s="12">
        <v>3834</v>
      </c>
      <c r="E104" s="41" t="s">
        <v>286</v>
      </c>
      <c r="F104" s="43">
        <v>0</v>
      </c>
      <c r="G104" s="43"/>
      <c r="H104" s="43">
        <v>884.4</v>
      </c>
      <c r="I104" s="89"/>
      <c r="J104" s="89"/>
    </row>
    <row r="105" spans="1:10" ht="25.5" x14ac:dyDescent="0.25">
      <c r="A105" s="14">
        <v>4</v>
      </c>
      <c r="B105" s="14"/>
      <c r="C105" s="14"/>
      <c r="D105" s="14"/>
      <c r="E105" s="24" t="s">
        <v>11</v>
      </c>
      <c r="F105" s="49">
        <f>F106+F117</f>
        <v>110407.9</v>
      </c>
      <c r="G105" s="49">
        <f>G106+G117</f>
        <v>90800</v>
      </c>
      <c r="H105" s="49">
        <f>H106+H117</f>
        <v>50507.94</v>
      </c>
      <c r="I105" s="95">
        <f t="shared" ref="I105:I117" si="30">H105/F105*100</f>
        <v>45.746672113136839</v>
      </c>
      <c r="J105" s="95">
        <f t="shared" ref="J105:J117" si="31">H105/G105*100</f>
        <v>55.625484581497794</v>
      </c>
    </row>
    <row r="106" spans="1:10" ht="25.5" x14ac:dyDescent="0.25">
      <c r="A106" s="14"/>
      <c r="B106" s="14">
        <v>42</v>
      </c>
      <c r="C106" s="14"/>
      <c r="D106" s="14"/>
      <c r="E106" s="24" t="s">
        <v>27</v>
      </c>
      <c r="F106" s="49">
        <f>F107+F109+F115</f>
        <v>87307.5</v>
      </c>
      <c r="G106" s="49">
        <v>15800</v>
      </c>
      <c r="H106" s="49">
        <f t="shared" ref="H106" si="32">H107+H109+H115</f>
        <v>5320.4400000000005</v>
      </c>
      <c r="I106" s="95">
        <f t="shared" si="30"/>
        <v>6.0939094579503488</v>
      </c>
      <c r="J106" s="95">
        <f t="shared" si="31"/>
        <v>33.673670886075953</v>
      </c>
    </row>
    <row r="107" spans="1:10" x14ac:dyDescent="0.25">
      <c r="A107" s="14"/>
      <c r="B107" s="14"/>
      <c r="C107" s="16">
        <v>421</v>
      </c>
      <c r="D107" s="16"/>
      <c r="E107" s="25" t="s">
        <v>268</v>
      </c>
      <c r="F107" s="43">
        <f>F108</f>
        <v>82369.179999999993</v>
      </c>
      <c r="G107" s="43" t="s">
        <v>191</v>
      </c>
      <c r="H107" s="43">
        <f t="shared" ref="H107" si="33">H108</f>
        <v>0</v>
      </c>
      <c r="I107" s="89" t="s">
        <v>191</v>
      </c>
      <c r="J107" s="96" t="s">
        <v>191</v>
      </c>
    </row>
    <row r="108" spans="1:10" x14ac:dyDescent="0.25">
      <c r="A108" s="14"/>
      <c r="B108" s="14"/>
      <c r="C108" s="16"/>
      <c r="D108" s="16">
        <v>4214</v>
      </c>
      <c r="E108" s="25" t="s">
        <v>269</v>
      </c>
      <c r="F108" s="43">
        <v>82369.179999999993</v>
      </c>
      <c r="G108" s="43" t="s">
        <v>191</v>
      </c>
      <c r="H108" s="43">
        <v>0</v>
      </c>
      <c r="I108" s="89" t="s">
        <v>191</v>
      </c>
      <c r="J108" s="96" t="s">
        <v>191</v>
      </c>
    </row>
    <row r="109" spans="1:10" x14ac:dyDescent="0.25">
      <c r="A109" s="14"/>
      <c r="B109" s="16"/>
      <c r="C109" s="242">
        <v>422</v>
      </c>
      <c r="D109" s="16"/>
      <c r="E109" s="93" t="s">
        <v>141</v>
      </c>
      <c r="F109" s="43">
        <f>SUM(F110:F114)</f>
        <v>660</v>
      </c>
      <c r="G109" s="43" t="s">
        <v>191</v>
      </c>
      <c r="H109" s="43">
        <f t="shared" ref="H109" si="34">SUM(H110:H114)</f>
        <v>3147.51</v>
      </c>
      <c r="I109" s="89" t="s">
        <v>191</v>
      </c>
      <c r="J109" s="89" t="s">
        <v>191</v>
      </c>
    </row>
    <row r="110" spans="1:10" x14ac:dyDescent="0.25">
      <c r="A110" s="14"/>
      <c r="B110" s="16"/>
      <c r="C110" s="90"/>
      <c r="D110" s="92">
        <v>4221</v>
      </c>
      <c r="E110" s="94" t="s">
        <v>142</v>
      </c>
      <c r="F110" s="44">
        <v>660</v>
      </c>
      <c r="G110" s="43" t="s">
        <v>191</v>
      </c>
      <c r="H110" s="44">
        <v>570</v>
      </c>
      <c r="I110" s="89" t="s">
        <v>191</v>
      </c>
      <c r="J110" s="89" t="s">
        <v>191</v>
      </c>
    </row>
    <row r="111" spans="1:10" x14ac:dyDescent="0.25">
      <c r="A111" s="14"/>
      <c r="B111" s="16"/>
      <c r="C111" s="90"/>
      <c r="D111" s="92">
        <v>4222</v>
      </c>
      <c r="E111" s="94" t="s">
        <v>161</v>
      </c>
      <c r="F111" s="44">
        <v>0</v>
      </c>
      <c r="G111" s="43" t="s">
        <v>191</v>
      </c>
      <c r="H111" s="44">
        <v>0</v>
      </c>
      <c r="I111" s="89" t="s">
        <v>191</v>
      </c>
      <c r="J111" s="89" t="s">
        <v>191</v>
      </c>
    </row>
    <row r="112" spans="1:10" x14ac:dyDescent="0.25">
      <c r="A112" s="14"/>
      <c r="B112" s="16"/>
      <c r="C112" s="90"/>
      <c r="D112" s="92">
        <v>4223</v>
      </c>
      <c r="E112" s="94" t="s">
        <v>217</v>
      </c>
      <c r="F112" s="44">
        <v>0</v>
      </c>
      <c r="G112" s="43" t="s">
        <v>191</v>
      </c>
      <c r="H112" s="44">
        <v>0</v>
      </c>
      <c r="I112" s="89" t="s">
        <v>191</v>
      </c>
      <c r="J112" s="89" t="s">
        <v>191</v>
      </c>
    </row>
    <row r="113" spans="1:10" x14ac:dyDescent="0.25">
      <c r="A113" s="14"/>
      <c r="B113" s="16"/>
      <c r="C113" s="90"/>
      <c r="D113" s="92">
        <v>4226</v>
      </c>
      <c r="E113" s="94" t="s">
        <v>163</v>
      </c>
      <c r="F113" s="44">
        <v>0</v>
      </c>
      <c r="G113" s="43" t="s">
        <v>191</v>
      </c>
      <c r="H113" s="44">
        <v>0</v>
      </c>
      <c r="I113" s="89" t="s">
        <v>191</v>
      </c>
      <c r="J113" s="89" t="s">
        <v>191</v>
      </c>
    </row>
    <row r="114" spans="1:10" ht="26.25" x14ac:dyDescent="0.25">
      <c r="A114" s="14"/>
      <c r="B114" s="16"/>
      <c r="C114" s="90"/>
      <c r="D114" s="92">
        <v>4227</v>
      </c>
      <c r="E114" s="94" t="s">
        <v>164</v>
      </c>
      <c r="F114" s="44">
        <v>0</v>
      </c>
      <c r="G114" s="43" t="s">
        <v>191</v>
      </c>
      <c r="H114" s="44">
        <v>2577.5100000000002</v>
      </c>
      <c r="I114" s="89" t="s">
        <v>191</v>
      </c>
      <c r="J114" s="89" t="s">
        <v>191</v>
      </c>
    </row>
    <row r="115" spans="1:10" ht="26.25" x14ac:dyDescent="0.25">
      <c r="A115" s="14"/>
      <c r="B115" s="16"/>
      <c r="C115" s="242">
        <v>424</v>
      </c>
      <c r="D115" s="16"/>
      <c r="E115" s="93" t="s">
        <v>165</v>
      </c>
      <c r="F115" s="43">
        <f>F116</f>
        <v>4278.32</v>
      </c>
      <c r="G115" s="43" t="s">
        <v>191</v>
      </c>
      <c r="H115" s="43">
        <f t="shared" ref="H115" si="35">H116</f>
        <v>2172.9299999999998</v>
      </c>
      <c r="I115" s="89" t="s">
        <v>191</v>
      </c>
      <c r="J115" s="89" t="s">
        <v>191</v>
      </c>
    </row>
    <row r="116" spans="1:10" x14ac:dyDescent="0.25">
      <c r="A116" s="14"/>
      <c r="B116" s="16"/>
      <c r="C116" s="90"/>
      <c r="D116" s="16">
        <v>4241</v>
      </c>
      <c r="E116" s="94" t="s">
        <v>166</v>
      </c>
      <c r="F116" s="44">
        <v>4278.32</v>
      </c>
      <c r="G116" s="43" t="s">
        <v>191</v>
      </c>
      <c r="H116" s="44">
        <v>2172.9299999999998</v>
      </c>
      <c r="I116" s="89" t="s">
        <v>191</v>
      </c>
      <c r="J116" s="89" t="s">
        <v>191</v>
      </c>
    </row>
    <row r="117" spans="1:10" ht="25.5" x14ac:dyDescent="0.25">
      <c r="A117" s="14"/>
      <c r="B117" s="11">
        <v>45</v>
      </c>
      <c r="C117" s="11"/>
      <c r="D117" s="11"/>
      <c r="E117" s="24" t="s">
        <v>63</v>
      </c>
      <c r="F117" s="49">
        <f>F118+F120</f>
        <v>23100.400000000001</v>
      </c>
      <c r="G117" s="49">
        <v>75000</v>
      </c>
      <c r="H117" s="49">
        <f t="shared" ref="H117" si="36">H118+H120</f>
        <v>45187.5</v>
      </c>
      <c r="I117" s="95">
        <f t="shared" si="30"/>
        <v>195.61349587020135</v>
      </c>
      <c r="J117" s="95">
        <f t="shared" si="31"/>
        <v>60.25</v>
      </c>
    </row>
    <row r="118" spans="1:10" ht="26.25" x14ac:dyDescent="0.25">
      <c r="A118" s="14"/>
      <c r="B118" s="16"/>
      <c r="C118" s="242">
        <v>451</v>
      </c>
      <c r="D118" s="16"/>
      <c r="E118" s="94" t="s">
        <v>97</v>
      </c>
      <c r="F118" s="43">
        <f>F119</f>
        <v>23100.400000000001</v>
      </c>
      <c r="G118" s="43" t="s">
        <v>191</v>
      </c>
      <c r="H118" s="43">
        <f t="shared" ref="H118" si="37">H119</f>
        <v>45187.5</v>
      </c>
      <c r="I118" s="96" t="s">
        <v>191</v>
      </c>
      <c r="J118" s="96" t="s">
        <v>191</v>
      </c>
    </row>
    <row r="119" spans="1:10" ht="26.25" x14ac:dyDescent="0.25">
      <c r="A119" s="14"/>
      <c r="B119" s="16"/>
      <c r="C119" s="90"/>
      <c r="D119" s="16">
        <v>4511</v>
      </c>
      <c r="E119" s="94" t="s">
        <v>97</v>
      </c>
      <c r="F119" s="44">
        <v>23100.400000000001</v>
      </c>
      <c r="G119" s="43" t="s">
        <v>191</v>
      </c>
      <c r="H119" s="44">
        <v>45187.5</v>
      </c>
      <c r="I119" s="96" t="s">
        <v>191</v>
      </c>
      <c r="J119" s="96" t="s">
        <v>191</v>
      </c>
    </row>
    <row r="120" spans="1:10" x14ac:dyDescent="0.25">
      <c r="A120" s="14"/>
      <c r="B120" s="16"/>
      <c r="C120" s="242">
        <v>452</v>
      </c>
      <c r="D120" s="16"/>
      <c r="E120" s="94" t="s">
        <v>218</v>
      </c>
      <c r="F120" s="43">
        <f>F121</f>
        <v>0</v>
      </c>
      <c r="G120" s="43" t="s">
        <v>191</v>
      </c>
      <c r="H120" s="43">
        <f t="shared" ref="H120" si="38">H121</f>
        <v>0</v>
      </c>
      <c r="I120" s="96" t="s">
        <v>191</v>
      </c>
      <c r="J120" s="96" t="s">
        <v>191</v>
      </c>
    </row>
    <row r="121" spans="1:10" x14ac:dyDescent="0.25">
      <c r="A121" s="15"/>
      <c r="B121" s="15"/>
      <c r="C121" s="15"/>
      <c r="D121" s="15">
        <v>4521</v>
      </c>
      <c r="E121" s="94" t="s">
        <v>218</v>
      </c>
      <c r="F121" s="43">
        <v>0</v>
      </c>
      <c r="G121" s="43" t="s">
        <v>191</v>
      </c>
      <c r="H121" s="85">
        <v>0</v>
      </c>
      <c r="I121" s="96" t="s">
        <v>191</v>
      </c>
      <c r="J121" s="96" t="s">
        <v>191</v>
      </c>
    </row>
    <row r="123" spans="1:10" x14ac:dyDescent="0.25">
      <c r="A123" s="14"/>
      <c r="B123" s="11"/>
      <c r="C123" s="11"/>
      <c r="D123" s="11"/>
      <c r="E123" s="98" t="s">
        <v>219</v>
      </c>
      <c r="F123" s="103">
        <f>F11</f>
        <v>1629483.94</v>
      </c>
      <c r="G123" s="103">
        <f>G11</f>
        <v>3505299</v>
      </c>
      <c r="H123" s="103">
        <f>H11</f>
        <v>1725752.5499999998</v>
      </c>
      <c r="I123" s="101">
        <f t="shared" ref="I123:I125" si="39">H123/F123*100</f>
        <v>105.90792014801937</v>
      </c>
      <c r="J123" s="101">
        <f t="shared" ref="J123:J125" si="40">H123/G123*100</f>
        <v>49.232677440640579</v>
      </c>
    </row>
    <row r="124" spans="1:10" x14ac:dyDescent="0.25">
      <c r="A124" s="14"/>
      <c r="B124" s="16"/>
      <c r="C124" s="92"/>
      <c r="D124" s="16"/>
      <c r="E124" s="102" t="s">
        <v>220</v>
      </c>
      <c r="F124" s="100">
        <v>1907.83</v>
      </c>
      <c r="G124" s="99">
        <v>2000</v>
      </c>
      <c r="H124" s="100">
        <v>-2882.48</v>
      </c>
      <c r="I124" s="101">
        <f t="shared" si="39"/>
        <v>-151.08683687749956</v>
      </c>
      <c r="J124" s="101">
        <f t="shared" si="40"/>
        <v>-144.124</v>
      </c>
    </row>
    <row r="125" spans="1:10" x14ac:dyDescent="0.25">
      <c r="A125" s="14"/>
      <c r="B125" s="16"/>
      <c r="C125" s="90"/>
      <c r="D125" s="16"/>
      <c r="E125" s="102" t="s">
        <v>221</v>
      </c>
      <c r="F125" s="99">
        <f>F49</f>
        <v>1661598.1300000001</v>
      </c>
      <c r="G125" s="99">
        <f>G49</f>
        <v>3507299</v>
      </c>
      <c r="H125" s="99">
        <f>H49</f>
        <v>2022615.2599999998</v>
      </c>
      <c r="I125" s="101">
        <f t="shared" si="39"/>
        <v>121.72710256962071</v>
      </c>
      <c r="J125" s="101">
        <f t="shared" si="40"/>
        <v>57.66874338344121</v>
      </c>
    </row>
  </sheetData>
  <mergeCells count="7">
    <mergeCell ref="A48:D48"/>
    <mergeCell ref="A45:J45"/>
    <mergeCell ref="A1:J1"/>
    <mergeCell ref="A3:J3"/>
    <mergeCell ref="A5:J5"/>
    <mergeCell ref="A7:J7"/>
    <mergeCell ref="A10:D10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opLeftCell="A26" workbookViewId="0">
      <selection activeCell="D49" sqref="D49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84" t="s">
        <v>281</v>
      </c>
      <c r="B1" s="284"/>
      <c r="C1" s="284"/>
      <c r="D1" s="284"/>
      <c r="E1" s="284"/>
      <c r="F1" s="28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84" t="s">
        <v>17</v>
      </c>
      <c r="B3" s="284"/>
      <c r="C3" s="284"/>
      <c r="D3" s="284"/>
      <c r="E3" s="284"/>
      <c r="F3" s="284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284" t="s">
        <v>3</v>
      </c>
      <c r="B5" s="284"/>
      <c r="C5" s="284"/>
      <c r="D5" s="284"/>
      <c r="E5" s="284"/>
      <c r="F5" s="284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284" t="s">
        <v>39</v>
      </c>
      <c r="B7" s="284"/>
      <c r="C7" s="284"/>
      <c r="D7" s="284"/>
      <c r="E7" s="284"/>
      <c r="F7" s="284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41</v>
      </c>
      <c r="B9" s="19" t="s">
        <v>282</v>
      </c>
      <c r="C9" s="20" t="s">
        <v>283</v>
      </c>
      <c r="D9" s="20" t="s">
        <v>284</v>
      </c>
      <c r="E9" s="20" t="s">
        <v>186</v>
      </c>
      <c r="F9" s="20" t="s">
        <v>186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187</v>
      </c>
      <c r="F10" s="19" t="s">
        <v>188</v>
      </c>
    </row>
    <row r="11" spans="1:10" x14ac:dyDescent="0.25">
      <c r="A11" s="35" t="s">
        <v>0</v>
      </c>
      <c r="B11" s="42">
        <f>B12+B14+B16+B20+B25+B27</f>
        <v>1629483.94</v>
      </c>
      <c r="C11" s="42">
        <f t="shared" ref="C11:D11" si="0">C12+C14+C16+C20+C25+C27</f>
        <v>3507299</v>
      </c>
      <c r="D11" s="42">
        <f t="shared" si="0"/>
        <v>1725752.55</v>
      </c>
      <c r="E11" s="42">
        <f>D11/B11*100</f>
        <v>105.90792014801937</v>
      </c>
      <c r="F11" s="42">
        <f>D11/C11*100</f>
        <v>49.204603029282652</v>
      </c>
    </row>
    <row r="12" spans="1:10" x14ac:dyDescent="0.25">
      <c r="A12" s="24" t="s">
        <v>44</v>
      </c>
      <c r="B12" s="47">
        <f>B13</f>
        <v>8806.6</v>
      </c>
      <c r="C12" s="47">
        <f t="shared" ref="C12:D12" si="1">C13</f>
        <v>102969.02</v>
      </c>
      <c r="D12" s="47">
        <f t="shared" si="1"/>
        <v>35892.21</v>
      </c>
      <c r="E12" s="42">
        <f t="shared" ref="E12:E26" si="2">D12/B12*100</f>
        <v>407.56035246292549</v>
      </c>
      <c r="F12" s="42">
        <f t="shared" ref="F12:F28" si="3">D12/C12*100</f>
        <v>34.857290085891854</v>
      </c>
    </row>
    <row r="13" spans="1:10" x14ac:dyDescent="0.25">
      <c r="A13" s="13" t="s">
        <v>64</v>
      </c>
      <c r="B13" s="44">
        <v>8806.6</v>
      </c>
      <c r="C13" s="44">
        <v>102969.02</v>
      </c>
      <c r="D13" s="85">
        <v>35892.21</v>
      </c>
      <c r="E13" s="42">
        <f t="shared" si="2"/>
        <v>407.56035246292549</v>
      </c>
      <c r="F13" s="42">
        <f t="shared" si="3"/>
        <v>34.857290085891854</v>
      </c>
    </row>
    <row r="14" spans="1:10" x14ac:dyDescent="0.25">
      <c r="A14" s="46" t="s">
        <v>46</v>
      </c>
      <c r="B14" s="48">
        <f>B15</f>
        <v>3926.1</v>
      </c>
      <c r="C14" s="48">
        <f t="shared" ref="C14:D14" si="4">C15</f>
        <v>6100</v>
      </c>
      <c r="D14" s="48">
        <f t="shared" si="4"/>
        <v>3868.71</v>
      </c>
      <c r="E14" s="42">
        <f t="shared" si="2"/>
        <v>98.538244058989847</v>
      </c>
      <c r="F14" s="42">
        <f t="shared" si="3"/>
        <v>63.42147540983607</v>
      </c>
    </row>
    <row r="15" spans="1:10" x14ac:dyDescent="0.25">
      <c r="A15" s="13" t="s">
        <v>70</v>
      </c>
      <c r="B15" s="43">
        <v>3926.1</v>
      </c>
      <c r="C15" s="44">
        <v>6100</v>
      </c>
      <c r="D15" s="44">
        <v>3868.71</v>
      </c>
      <c r="E15" s="42">
        <f t="shared" si="2"/>
        <v>98.538244058989847</v>
      </c>
      <c r="F15" s="42">
        <f t="shared" si="3"/>
        <v>63.42147540983607</v>
      </c>
    </row>
    <row r="16" spans="1:10" ht="25.5" x14ac:dyDescent="0.25">
      <c r="A16" s="11" t="s">
        <v>43</v>
      </c>
      <c r="B16" s="49">
        <f>SUM(B17:B19)</f>
        <v>84656.62</v>
      </c>
      <c r="C16" s="49">
        <f t="shared" ref="C16:D16" si="5">SUM(C17:C19)</f>
        <v>147590</v>
      </c>
      <c r="D16" s="49">
        <f t="shared" si="5"/>
        <v>90593.17</v>
      </c>
      <c r="E16" s="42">
        <f t="shared" si="2"/>
        <v>107.01250534216935</v>
      </c>
      <c r="F16" s="42">
        <f t="shared" si="3"/>
        <v>61.381645097906357</v>
      </c>
    </row>
    <row r="17" spans="1:6" ht="25.5" x14ac:dyDescent="0.25">
      <c r="A17" s="17" t="s">
        <v>65</v>
      </c>
      <c r="B17" s="43">
        <v>51375.3</v>
      </c>
      <c r="C17" s="44">
        <v>81240</v>
      </c>
      <c r="D17" s="44">
        <v>56603.61</v>
      </c>
      <c r="E17" s="42">
        <f t="shared" si="2"/>
        <v>110.17669969810396</v>
      </c>
      <c r="F17" s="42">
        <f t="shared" si="3"/>
        <v>69.674556868537664</v>
      </c>
    </row>
    <row r="18" spans="1:6" ht="25.5" x14ac:dyDescent="0.25">
      <c r="A18" s="17" t="s">
        <v>66</v>
      </c>
      <c r="B18" s="43">
        <v>33281.32</v>
      </c>
      <c r="C18" s="44">
        <v>65350</v>
      </c>
      <c r="D18" s="44">
        <v>33989.56</v>
      </c>
      <c r="E18" s="42">
        <f t="shared" si="2"/>
        <v>102.12804059454372</v>
      </c>
      <c r="F18" s="42">
        <f t="shared" si="3"/>
        <v>52.011568477429229</v>
      </c>
    </row>
    <row r="19" spans="1:6" ht="25.5" x14ac:dyDescent="0.25">
      <c r="A19" s="17" t="s">
        <v>67</v>
      </c>
      <c r="B19" s="43">
        <v>0</v>
      </c>
      <c r="C19" s="44">
        <v>1000</v>
      </c>
      <c r="D19" s="44">
        <v>0</v>
      </c>
      <c r="E19" s="42">
        <v>0</v>
      </c>
      <c r="F19" s="42">
        <v>0</v>
      </c>
    </row>
    <row r="20" spans="1:6" x14ac:dyDescent="0.25">
      <c r="A20" s="35" t="s">
        <v>42</v>
      </c>
      <c r="B20" s="49">
        <f>SUM(B21:B24)</f>
        <v>1528794.6199999999</v>
      </c>
      <c r="C20" s="49">
        <f t="shared" ref="C20:D20" si="6">SUM(C21:C24)</f>
        <v>3244314.98</v>
      </c>
      <c r="D20" s="49">
        <f t="shared" si="6"/>
        <v>1592298.46</v>
      </c>
      <c r="E20" s="42">
        <f t="shared" si="2"/>
        <v>104.1538503059358</v>
      </c>
      <c r="F20" s="42">
        <f t="shared" si="3"/>
        <v>49.079650706418157</v>
      </c>
    </row>
    <row r="21" spans="1:6" ht="38.25" x14ac:dyDescent="0.25">
      <c r="A21" s="17" t="s">
        <v>68</v>
      </c>
      <c r="B21" s="43">
        <v>0</v>
      </c>
      <c r="C21" s="44">
        <v>350</v>
      </c>
      <c r="D21" s="44">
        <v>0</v>
      </c>
      <c r="E21" s="42" t="e">
        <f t="shared" si="2"/>
        <v>#DIV/0!</v>
      </c>
      <c r="F21" s="42">
        <f t="shared" si="3"/>
        <v>0</v>
      </c>
    </row>
    <row r="22" spans="1:6" x14ac:dyDescent="0.25">
      <c r="A22" s="17" t="s">
        <v>185</v>
      </c>
      <c r="B22" s="43">
        <v>0</v>
      </c>
      <c r="C22" s="44">
        <v>1000</v>
      </c>
      <c r="D22" s="44">
        <v>0</v>
      </c>
      <c r="E22" s="42">
        <v>0</v>
      </c>
      <c r="F22" s="42">
        <v>0</v>
      </c>
    </row>
    <row r="23" spans="1:6" x14ac:dyDescent="0.25">
      <c r="A23" s="13" t="s">
        <v>69</v>
      </c>
      <c r="B23" s="43">
        <v>1492581.24</v>
      </c>
      <c r="C23" s="44">
        <v>3168760</v>
      </c>
      <c r="D23" s="44">
        <v>1530898.89</v>
      </c>
      <c r="E23" s="42">
        <f t="shared" si="2"/>
        <v>102.56720699504436</v>
      </c>
      <c r="F23" s="42">
        <f t="shared" si="3"/>
        <v>48.312238541259042</v>
      </c>
    </row>
    <row r="24" spans="1:6" x14ac:dyDescent="0.25">
      <c r="A24" s="13" t="s">
        <v>287</v>
      </c>
      <c r="B24" s="43">
        <v>36213.379999999997</v>
      </c>
      <c r="C24" s="44">
        <v>74204.98</v>
      </c>
      <c r="D24" s="44">
        <v>61399.57</v>
      </c>
      <c r="E24" s="42">
        <f t="shared" si="2"/>
        <v>169.54940411527451</v>
      </c>
      <c r="F24" s="42">
        <f t="shared" si="3"/>
        <v>82.743193246598807</v>
      </c>
    </row>
    <row r="25" spans="1:6" x14ac:dyDescent="0.25">
      <c r="A25" s="45" t="s">
        <v>71</v>
      </c>
      <c r="B25" s="49">
        <f>B26</f>
        <v>3300</v>
      </c>
      <c r="C25" s="49">
        <f t="shared" ref="C25:D25" si="7">C26</f>
        <v>5825</v>
      </c>
      <c r="D25" s="49">
        <f t="shared" si="7"/>
        <v>3100</v>
      </c>
      <c r="E25" s="42">
        <f t="shared" si="2"/>
        <v>93.939393939393938</v>
      </c>
      <c r="F25" s="42">
        <f t="shared" si="3"/>
        <v>53.218884120171673</v>
      </c>
    </row>
    <row r="26" spans="1:6" x14ac:dyDescent="0.25">
      <c r="A26" s="13" t="s">
        <v>73</v>
      </c>
      <c r="B26" s="43">
        <v>3300</v>
      </c>
      <c r="C26" s="44">
        <v>5825</v>
      </c>
      <c r="D26" s="44">
        <v>3100</v>
      </c>
      <c r="E26" s="42">
        <f t="shared" si="2"/>
        <v>93.939393939393938</v>
      </c>
      <c r="F26" s="42">
        <f t="shared" si="3"/>
        <v>53.218884120171673</v>
      </c>
    </row>
    <row r="27" spans="1:6" ht="25.5" x14ac:dyDescent="0.25">
      <c r="A27" s="46" t="s">
        <v>72</v>
      </c>
      <c r="B27" s="49">
        <f>B28</f>
        <v>0</v>
      </c>
      <c r="C27" s="49">
        <f t="shared" ref="C27:D27" si="8">C28</f>
        <v>500</v>
      </c>
      <c r="D27" s="49">
        <f t="shared" si="8"/>
        <v>0</v>
      </c>
      <c r="E27" s="42">
        <v>0</v>
      </c>
      <c r="F27" s="42">
        <f t="shared" si="3"/>
        <v>0</v>
      </c>
    </row>
    <row r="28" spans="1:6" ht="25.5" x14ac:dyDescent="0.25">
      <c r="A28" s="17" t="s">
        <v>74</v>
      </c>
      <c r="B28" s="43">
        <v>0</v>
      </c>
      <c r="C28" s="44">
        <v>500</v>
      </c>
      <c r="D28" s="44">
        <v>0</v>
      </c>
      <c r="E28" s="42">
        <v>0</v>
      </c>
      <c r="F28" s="42">
        <f t="shared" si="3"/>
        <v>0</v>
      </c>
    </row>
    <row r="31" spans="1:6" ht="15.75" customHeight="1" x14ac:dyDescent="0.25">
      <c r="A31" s="284" t="s">
        <v>40</v>
      </c>
      <c r="B31" s="284"/>
      <c r="C31" s="284"/>
      <c r="D31" s="284"/>
      <c r="E31" s="284"/>
      <c r="F31" s="284"/>
    </row>
    <row r="32" spans="1:6" ht="18" x14ac:dyDescent="0.25">
      <c r="A32" s="4"/>
      <c r="B32" s="4"/>
      <c r="C32" s="4"/>
      <c r="D32" s="4"/>
      <c r="E32" s="5"/>
      <c r="F32" s="5"/>
    </row>
    <row r="33" spans="1:6" x14ac:dyDescent="0.25">
      <c r="A33" s="20" t="s">
        <v>41</v>
      </c>
      <c r="B33" s="19" t="s">
        <v>282</v>
      </c>
      <c r="C33" s="20" t="s">
        <v>283</v>
      </c>
      <c r="D33" s="20" t="s">
        <v>284</v>
      </c>
      <c r="E33" s="20" t="s">
        <v>186</v>
      </c>
      <c r="F33" s="20" t="s">
        <v>186</v>
      </c>
    </row>
    <row r="34" spans="1:6" x14ac:dyDescent="0.25">
      <c r="A34" s="20">
        <v>1</v>
      </c>
      <c r="B34" s="19">
        <v>2</v>
      </c>
      <c r="C34" s="19">
        <v>3</v>
      </c>
      <c r="D34" s="19">
        <v>4</v>
      </c>
      <c r="E34" s="19" t="s">
        <v>187</v>
      </c>
      <c r="F34" s="19" t="s">
        <v>188</v>
      </c>
    </row>
    <row r="35" spans="1:6" x14ac:dyDescent="0.25">
      <c r="A35" s="35" t="s">
        <v>1</v>
      </c>
      <c r="B35" s="42">
        <f>B36+B38+B40+B44+B49+B51</f>
        <v>1661598.13</v>
      </c>
      <c r="C35" s="42">
        <f t="shared" ref="C35:D35" si="9">C36+C38+C40+C44+C49+C51</f>
        <v>3507299</v>
      </c>
      <c r="D35" s="42">
        <f t="shared" si="9"/>
        <v>2022615.26</v>
      </c>
      <c r="E35" s="42">
        <f t="shared" ref="E35:E50" si="10">D35/B35*100</f>
        <v>121.72710256962074</v>
      </c>
      <c r="F35" s="42">
        <f t="shared" ref="F35:F52" si="11">D35/C35*100</f>
        <v>57.668743383441225</v>
      </c>
    </row>
    <row r="36" spans="1:6" ht="15.75" customHeight="1" x14ac:dyDescent="0.25">
      <c r="A36" s="24" t="s">
        <v>44</v>
      </c>
      <c r="B36" s="49">
        <f>B37</f>
        <v>31905.86</v>
      </c>
      <c r="C36" s="49">
        <f t="shared" ref="C36:D36" si="12">C37</f>
        <v>102969.02</v>
      </c>
      <c r="D36" s="49">
        <f t="shared" si="12"/>
        <v>80564.259999999995</v>
      </c>
      <c r="E36" s="42">
        <f t="shared" si="10"/>
        <v>252.50615404192206</v>
      </c>
      <c r="F36" s="42">
        <f t="shared" si="11"/>
        <v>78.241261303642588</v>
      </c>
    </row>
    <row r="37" spans="1:6" x14ac:dyDescent="0.25">
      <c r="A37" s="13" t="s">
        <v>64</v>
      </c>
      <c r="B37" s="43">
        <v>31905.86</v>
      </c>
      <c r="C37" s="44">
        <v>102969.02</v>
      </c>
      <c r="D37" s="85">
        <v>80564.259999999995</v>
      </c>
      <c r="E37" s="42">
        <f t="shared" si="10"/>
        <v>252.50615404192206</v>
      </c>
      <c r="F37" s="42">
        <f t="shared" si="11"/>
        <v>78.241261303642588</v>
      </c>
    </row>
    <row r="38" spans="1:6" x14ac:dyDescent="0.25">
      <c r="A38" s="46" t="s">
        <v>46</v>
      </c>
      <c r="B38" s="49">
        <f>B39</f>
        <v>903.72</v>
      </c>
      <c r="C38" s="49">
        <f t="shared" ref="C38:D38" si="13">C39</f>
        <v>6100</v>
      </c>
      <c r="D38" s="49">
        <f t="shared" si="13"/>
        <v>2219.91</v>
      </c>
      <c r="E38" s="42">
        <f t="shared" si="10"/>
        <v>245.64134909042622</v>
      </c>
      <c r="F38" s="42">
        <f t="shared" si="11"/>
        <v>36.391967213114754</v>
      </c>
    </row>
    <row r="39" spans="1:6" x14ac:dyDescent="0.25">
      <c r="A39" s="13" t="s">
        <v>70</v>
      </c>
      <c r="B39" s="43">
        <v>903.72</v>
      </c>
      <c r="C39" s="44">
        <v>6100</v>
      </c>
      <c r="D39" s="44">
        <v>2219.91</v>
      </c>
      <c r="E39" s="42">
        <f t="shared" si="10"/>
        <v>245.64134909042622</v>
      </c>
      <c r="F39" s="42">
        <f t="shared" si="11"/>
        <v>36.391967213114754</v>
      </c>
    </row>
    <row r="40" spans="1:6" ht="25.5" x14ac:dyDescent="0.25">
      <c r="A40" s="11" t="s">
        <v>43</v>
      </c>
      <c r="B40" s="49">
        <f>SUM(B41:B43)</f>
        <v>95553</v>
      </c>
      <c r="C40" s="49">
        <f t="shared" ref="C40:D40" si="14">SUM(C41:C43)</f>
        <v>147590</v>
      </c>
      <c r="D40" s="49">
        <f t="shared" si="14"/>
        <v>96612.18</v>
      </c>
      <c r="E40" s="42">
        <f t="shared" si="10"/>
        <v>101.10847383127688</v>
      </c>
      <c r="F40" s="42">
        <f t="shared" si="11"/>
        <v>65.459841452672947</v>
      </c>
    </row>
    <row r="41" spans="1:6" ht="25.5" x14ac:dyDescent="0.25">
      <c r="A41" s="17" t="s">
        <v>65</v>
      </c>
      <c r="B41" s="43">
        <v>66039.960000000006</v>
      </c>
      <c r="C41" s="44">
        <v>81240</v>
      </c>
      <c r="D41" s="44">
        <v>61745.9</v>
      </c>
      <c r="E41" s="42">
        <f t="shared" si="10"/>
        <v>93.497785280306033</v>
      </c>
      <c r="F41" s="42">
        <f t="shared" si="11"/>
        <v>76.004308222550463</v>
      </c>
    </row>
    <row r="42" spans="1:6" ht="25.5" x14ac:dyDescent="0.25">
      <c r="A42" s="17" t="s">
        <v>66</v>
      </c>
      <c r="B42" s="43">
        <v>29513.040000000001</v>
      </c>
      <c r="C42" s="44">
        <v>65350</v>
      </c>
      <c r="D42" s="44">
        <v>34866.28</v>
      </c>
      <c r="E42" s="42">
        <f t="shared" si="10"/>
        <v>118.13855841350127</v>
      </c>
      <c r="F42" s="42">
        <f t="shared" si="11"/>
        <v>53.353144605967863</v>
      </c>
    </row>
    <row r="43" spans="1:6" ht="25.5" x14ac:dyDescent="0.25">
      <c r="A43" s="17" t="s">
        <v>67</v>
      </c>
      <c r="B43" s="43">
        <v>0</v>
      </c>
      <c r="C43" s="44">
        <v>1000</v>
      </c>
      <c r="D43" s="44">
        <v>0</v>
      </c>
      <c r="E43" s="42">
        <v>0</v>
      </c>
      <c r="F43" s="42">
        <f t="shared" si="11"/>
        <v>0</v>
      </c>
    </row>
    <row r="44" spans="1:6" x14ac:dyDescent="0.25">
      <c r="A44" s="35" t="s">
        <v>42</v>
      </c>
      <c r="B44" s="49">
        <f>SUM(B45:B48)</f>
        <v>1531875.2599999998</v>
      </c>
      <c r="C44" s="49">
        <f t="shared" ref="C44:D44" si="15">SUM(C45:C48)</f>
        <v>3244314.98</v>
      </c>
      <c r="D44" s="49">
        <f t="shared" si="15"/>
        <v>1841718.9400000002</v>
      </c>
      <c r="E44" s="42">
        <f t="shared" si="10"/>
        <v>120.22643018596699</v>
      </c>
      <c r="F44" s="42">
        <f t="shared" si="11"/>
        <v>56.767575015173165</v>
      </c>
    </row>
    <row r="45" spans="1:6" ht="38.25" x14ac:dyDescent="0.25">
      <c r="A45" s="17" t="s">
        <v>68</v>
      </c>
      <c r="B45" s="43">
        <v>0</v>
      </c>
      <c r="C45" s="44">
        <v>350</v>
      </c>
      <c r="D45" s="44">
        <v>0</v>
      </c>
      <c r="E45" s="42" t="e">
        <f t="shared" si="10"/>
        <v>#DIV/0!</v>
      </c>
      <c r="F45" s="42">
        <f t="shared" si="11"/>
        <v>0</v>
      </c>
    </row>
    <row r="46" spans="1:6" x14ac:dyDescent="0.25">
      <c r="A46" s="17" t="s">
        <v>185</v>
      </c>
      <c r="B46" s="43">
        <v>0</v>
      </c>
      <c r="C46" s="44">
        <v>1000</v>
      </c>
      <c r="D46" s="44">
        <v>0</v>
      </c>
      <c r="E46" s="42">
        <v>0</v>
      </c>
      <c r="F46" s="42">
        <v>0</v>
      </c>
    </row>
    <row r="47" spans="1:6" x14ac:dyDescent="0.25">
      <c r="A47" s="13" t="s">
        <v>69</v>
      </c>
      <c r="B47" s="43">
        <v>1495610.88</v>
      </c>
      <c r="C47" s="44">
        <v>3168760</v>
      </c>
      <c r="D47" s="44">
        <v>1770401.83</v>
      </c>
      <c r="E47" s="42">
        <f t="shared" si="10"/>
        <v>118.37315799681801</v>
      </c>
      <c r="F47" s="42">
        <f t="shared" si="11"/>
        <v>55.870492874184229</v>
      </c>
    </row>
    <row r="48" spans="1:6" x14ac:dyDescent="0.25">
      <c r="A48" s="13" t="s">
        <v>287</v>
      </c>
      <c r="B48" s="43">
        <v>36264.379999999997</v>
      </c>
      <c r="C48" s="44">
        <v>74204.98</v>
      </c>
      <c r="D48" s="44">
        <v>71317.11</v>
      </c>
      <c r="E48" s="42">
        <f t="shared" si="10"/>
        <v>196.65884264393878</v>
      </c>
      <c r="F48" s="42">
        <f t="shared" si="11"/>
        <v>96.108253111853145</v>
      </c>
    </row>
    <row r="49" spans="1:6" x14ac:dyDescent="0.25">
      <c r="A49" s="45" t="s">
        <v>71</v>
      </c>
      <c r="B49" s="49">
        <f>B50</f>
        <v>1360.29</v>
      </c>
      <c r="C49" s="49">
        <f t="shared" ref="C49:D49" si="16">C50</f>
        <v>5825</v>
      </c>
      <c r="D49" s="49">
        <f t="shared" si="16"/>
        <v>1499.97</v>
      </c>
      <c r="E49" s="42">
        <f t="shared" si="10"/>
        <v>110.26839865028781</v>
      </c>
      <c r="F49" s="42">
        <f t="shared" si="11"/>
        <v>25.750557939914167</v>
      </c>
    </row>
    <row r="50" spans="1:6" x14ac:dyDescent="0.25">
      <c r="A50" s="13" t="s">
        <v>73</v>
      </c>
      <c r="B50" s="43">
        <v>1360.29</v>
      </c>
      <c r="C50" s="44">
        <v>5825</v>
      </c>
      <c r="D50" s="44">
        <v>1499.97</v>
      </c>
      <c r="E50" s="42">
        <f t="shared" si="10"/>
        <v>110.26839865028781</v>
      </c>
      <c r="F50" s="42">
        <f t="shared" si="11"/>
        <v>25.750557939914167</v>
      </c>
    </row>
    <row r="51" spans="1:6" ht="25.5" x14ac:dyDescent="0.25">
      <c r="A51" s="46" t="s">
        <v>72</v>
      </c>
      <c r="B51" s="49">
        <f>B52</f>
        <v>0</v>
      </c>
      <c r="C51" s="49">
        <f t="shared" ref="C51:D51" si="17">C52</f>
        <v>500</v>
      </c>
      <c r="D51" s="49">
        <f t="shared" si="17"/>
        <v>0</v>
      </c>
      <c r="E51" s="42">
        <v>0</v>
      </c>
      <c r="F51" s="42">
        <f t="shared" si="11"/>
        <v>0</v>
      </c>
    </row>
    <row r="52" spans="1:6" ht="25.5" x14ac:dyDescent="0.25">
      <c r="A52" s="17" t="s">
        <v>74</v>
      </c>
      <c r="B52" s="43">
        <v>0</v>
      </c>
      <c r="C52" s="44">
        <v>500</v>
      </c>
      <c r="D52" s="44">
        <v>0</v>
      </c>
      <c r="E52" s="42">
        <v>0</v>
      </c>
      <c r="F52" s="42">
        <f t="shared" si="11"/>
        <v>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workbookViewId="0">
      <selection activeCell="B9" sqref="B9:D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284" t="s">
        <v>281</v>
      </c>
      <c r="B1" s="284"/>
      <c r="C1" s="284"/>
      <c r="D1" s="284"/>
      <c r="E1" s="284"/>
      <c r="F1" s="28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284" t="s">
        <v>17</v>
      </c>
      <c r="B3" s="284"/>
      <c r="C3" s="284"/>
      <c r="D3" s="284"/>
      <c r="E3" s="286"/>
      <c r="F3" s="28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84" t="s">
        <v>3</v>
      </c>
      <c r="B5" s="285"/>
      <c r="C5" s="285"/>
      <c r="D5" s="285"/>
      <c r="E5" s="285"/>
      <c r="F5" s="285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284" t="s">
        <v>12</v>
      </c>
      <c r="B7" s="297"/>
      <c r="C7" s="297"/>
      <c r="D7" s="297"/>
      <c r="E7" s="297"/>
      <c r="F7" s="297"/>
    </row>
    <row r="8" spans="1:10" ht="18" x14ac:dyDescent="0.25">
      <c r="A8" s="4"/>
      <c r="B8" s="4"/>
      <c r="C8" s="4"/>
      <c r="D8" s="4"/>
      <c r="E8" s="5"/>
      <c r="F8" s="5"/>
    </row>
    <row r="9" spans="1:10" x14ac:dyDescent="0.25">
      <c r="A9" s="20" t="s">
        <v>41</v>
      </c>
      <c r="B9" s="19" t="s">
        <v>282</v>
      </c>
      <c r="C9" s="20" t="s">
        <v>283</v>
      </c>
      <c r="D9" s="20" t="s">
        <v>284</v>
      </c>
      <c r="E9" s="20" t="s">
        <v>186</v>
      </c>
      <c r="F9" s="20" t="s">
        <v>186</v>
      </c>
    </row>
    <row r="10" spans="1:10" x14ac:dyDescent="0.25">
      <c r="A10" s="20">
        <v>1</v>
      </c>
      <c r="B10" s="19">
        <v>2</v>
      </c>
      <c r="C10" s="19">
        <v>3</v>
      </c>
      <c r="D10" s="19">
        <v>4</v>
      </c>
      <c r="E10" s="19" t="s">
        <v>187</v>
      </c>
      <c r="F10" s="19" t="s">
        <v>188</v>
      </c>
    </row>
    <row r="11" spans="1:10" ht="15.75" customHeight="1" x14ac:dyDescent="0.25">
      <c r="A11" s="11" t="s">
        <v>13</v>
      </c>
      <c r="B11" s="49">
        <f>B12</f>
        <v>1661598.13</v>
      </c>
      <c r="C11" s="49">
        <f t="shared" ref="C11:D11" si="0">C12</f>
        <v>3507299</v>
      </c>
      <c r="D11" s="49">
        <f t="shared" si="0"/>
        <v>2022615.26</v>
      </c>
      <c r="E11" s="49">
        <f>D11/B11*100</f>
        <v>121.72710256962074</v>
      </c>
      <c r="F11" s="49">
        <f>D11/C11*100</f>
        <v>57.668743383441225</v>
      </c>
    </row>
    <row r="12" spans="1:10" ht="15.75" customHeight="1" x14ac:dyDescent="0.25">
      <c r="A12" s="11" t="s">
        <v>75</v>
      </c>
      <c r="B12" s="49">
        <f>SUM(B13:B16)</f>
        <v>1661598.13</v>
      </c>
      <c r="C12" s="49">
        <f t="shared" ref="C12:D12" si="1">SUM(C13:C16)</f>
        <v>3507299</v>
      </c>
      <c r="D12" s="49">
        <f t="shared" si="1"/>
        <v>2022615.26</v>
      </c>
      <c r="E12" s="49">
        <f t="shared" ref="E12:E16" si="2">D12/B12*100</f>
        <v>121.72710256962074</v>
      </c>
      <c r="F12" s="49">
        <f t="shared" ref="F12:F16" si="3">D12/C12*100</f>
        <v>57.668743383441225</v>
      </c>
    </row>
    <row r="13" spans="1:10" x14ac:dyDescent="0.25">
      <c r="A13" s="17" t="s">
        <v>76</v>
      </c>
      <c r="B13" s="44">
        <v>1433863.17</v>
      </c>
      <c r="C13" s="43">
        <v>2955790</v>
      </c>
      <c r="D13" s="44">
        <v>1733459.71</v>
      </c>
      <c r="E13" s="43">
        <f t="shared" si="2"/>
        <v>120.89436051279566</v>
      </c>
      <c r="F13" s="43">
        <f t="shared" si="3"/>
        <v>58.646240429800486</v>
      </c>
    </row>
    <row r="14" spans="1:10" x14ac:dyDescent="0.25">
      <c r="A14" s="17" t="s">
        <v>77</v>
      </c>
      <c r="B14" s="85">
        <v>28420.400000000001</v>
      </c>
      <c r="C14" s="43">
        <v>226350</v>
      </c>
      <c r="D14" s="85">
        <v>63349.99</v>
      </c>
      <c r="E14" s="43">
        <f t="shared" si="2"/>
        <v>222.90323148161178</v>
      </c>
      <c r="F14" s="43">
        <f t="shared" si="3"/>
        <v>27.98762535895737</v>
      </c>
    </row>
    <row r="15" spans="1:10" x14ac:dyDescent="0.25">
      <c r="A15" s="17" t="s">
        <v>78</v>
      </c>
      <c r="B15" s="44">
        <v>655.86</v>
      </c>
      <c r="C15" s="43">
        <v>1186</v>
      </c>
      <c r="D15" s="44">
        <v>953.31</v>
      </c>
      <c r="E15" s="43">
        <f t="shared" si="2"/>
        <v>145.35266672765528</v>
      </c>
      <c r="F15" s="43">
        <f t="shared" si="3"/>
        <v>80.380269814502526</v>
      </c>
    </row>
    <row r="16" spans="1:10" ht="25.5" x14ac:dyDescent="0.25">
      <c r="A16" s="18" t="s">
        <v>79</v>
      </c>
      <c r="B16" s="44">
        <v>198658.7</v>
      </c>
      <c r="C16" s="43">
        <v>323973</v>
      </c>
      <c r="D16" s="44">
        <v>224852.25</v>
      </c>
      <c r="E16" s="43">
        <f t="shared" si="2"/>
        <v>113.1852015542234</v>
      </c>
      <c r="F16" s="43">
        <f t="shared" si="3"/>
        <v>69.404626311451878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G7" sqref="G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284" t="s">
        <v>288</v>
      </c>
      <c r="B1" s="284"/>
      <c r="C1" s="284"/>
      <c r="D1" s="284"/>
      <c r="E1" s="284"/>
      <c r="F1" s="284"/>
      <c r="G1" s="284"/>
      <c r="H1" s="284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284" t="s">
        <v>17</v>
      </c>
      <c r="B3" s="284"/>
      <c r="C3" s="284"/>
      <c r="D3" s="284"/>
      <c r="E3" s="284"/>
      <c r="F3" s="284"/>
      <c r="G3" s="284"/>
      <c r="H3" s="28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284" t="s">
        <v>48</v>
      </c>
      <c r="B5" s="284"/>
      <c r="C5" s="284"/>
      <c r="D5" s="284"/>
      <c r="E5" s="284"/>
      <c r="F5" s="284"/>
      <c r="G5" s="284"/>
      <c r="H5" s="28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20" t="s">
        <v>4</v>
      </c>
      <c r="B7" s="19" t="s">
        <v>5</v>
      </c>
      <c r="C7" s="19" t="s">
        <v>28</v>
      </c>
      <c r="D7" s="19" t="s">
        <v>282</v>
      </c>
      <c r="E7" s="20" t="s">
        <v>283</v>
      </c>
      <c r="F7" s="20" t="s">
        <v>284</v>
      </c>
      <c r="G7" s="20" t="s">
        <v>186</v>
      </c>
      <c r="H7" s="20" t="s">
        <v>186</v>
      </c>
    </row>
    <row r="8" spans="1:10" x14ac:dyDescent="0.25">
      <c r="A8" s="294">
        <v>1</v>
      </c>
      <c r="B8" s="295"/>
      <c r="C8" s="296"/>
      <c r="D8" s="19">
        <v>2</v>
      </c>
      <c r="E8" s="19">
        <v>3</v>
      </c>
      <c r="F8" s="19">
        <v>4</v>
      </c>
      <c r="G8" s="19" t="s">
        <v>187</v>
      </c>
      <c r="H8" s="19" t="s">
        <v>188</v>
      </c>
    </row>
    <row r="9" spans="1:10" x14ac:dyDescent="0.25">
      <c r="A9" s="33"/>
      <c r="B9" s="34"/>
      <c r="C9" s="32" t="s">
        <v>50</v>
      </c>
      <c r="D9" s="34"/>
      <c r="E9" s="33"/>
      <c r="F9" s="33"/>
      <c r="G9" s="33"/>
      <c r="H9" s="33"/>
    </row>
    <row r="10" spans="1:10" ht="25.5" x14ac:dyDescent="0.25">
      <c r="A10" s="11">
        <v>8</v>
      </c>
      <c r="B10" s="11"/>
      <c r="C10" s="11" t="s">
        <v>14</v>
      </c>
      <c r="D10" s="8"/>
      <c r="E10" s="9"/>
      <c r="F10" s="9"/>
      <c r="G10" s="9"/>
      <c r="H10" s="9"/>
    </row>
    <row r="11" spans="1:10" x14ac:dyDescent="0.25">
      <c r="A11" s="11"/>
      <c r="B11" s="15">
        <v>84</v>
      </c>
      <c r="C11" s="15" t="s">
        <v>20</v>
      </c>
      <c r="D11" s="8"/>
      <c r="E11" s="9"/>
      <c r="F11" s="9"/>
      <c r="G11" s="9"/>
      <c r="H11" s="9"/>
    </row>
    <row r="12" spans="1:10" x14ac:dyDescent="0.25">
      <c r="A12" s="11"/>
      <c r="B12" s="15"/>
      <c r="C12" s="36"/>
      <c r="D12" s="8"/>
      <c r="E12" s="9"/>
      <c r="F12" s="9"/>
      <c r="G12" s="9"/>
      <c r="H12" s="9"/>
    </row>
    <row r="13" spans="1:10" x14ac:dyDescent="0.25">
      <c r="A13" s="11"/>
      <c r="B13" s="15"/>
      <c r="C13" s="32" t="s">
        <v>53</v>
      </c>
      <c r="D13" s="8"/>
      <c r="E13" s="9"/>
      <c r="F13" s="9"/>
      <c r="G13" s="9"/>
      <c r="H13" s="9"/>
    </row>
    <row r="14" spans="1:10" ht="25.5" x14ac:dyDescent="0.25">
      <c r="A14" s="14">
        <v>5</v>
      </c>
      <c r="B14" s="14"/>
      <c r="C14" s="24" t="s">
        <v>15</v>
      </c>
      <c r="D14" s="8"/>
      <c r="E14" s="9"/>
      <c r="F14" s="9"/>
      <c r="G14" s="9"/>
      <c r="H14" s="9"/>
    </row>
    <row r="15" spans="1:10" ht="25.5" x14ac:dyDescent="0.25">
      <c r="A15" s="15"/>
      <c r="B15" s="15">
        <v>54</v>
      </c>
      <c r="C15" s="25" t="s">
        <v>21</v>
      </c>
      <c r="D15" s="8"/>
      <c r="E15" s="9"/>
      <c r="F15" s="9"/>
      <c r="G15" s="9"/>
      <c r="H15" s="10"/>
    </row>
  </sheetData>
  <mergeCells count="4">
    <mergeCell ref="A1:H1"/>
    <mergeCell ref="A3:H3"/>
    <mergeCell ref="A5:H5"/>
    <mergeCell ref="A8:C8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C17" sqref="C17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284" t="s">
        <v>289</v>
      </c>
      <c r="B1" s="284"/>
      <c r="C1" s="284"/>
      <c r="D1" s="284"/>
      <c r="E1" s="284"/>
      <c r="F1" s="284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284" t="s">
        <v>17</v>
      </c>
      <c r="B3" s="284"/>
      <c r="C3" s="284"/>
      <c r="D3" s="284"/>
      <c r="E3" s="284"/>
      <c r="F3" s="284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284" t="s">
        <v>49</v>
      </c>
      <c r="B5" s="284"/>
      <c r="C5" s="284"/>
      <c r="D5" s="284"/>
      <c r="E5" s="284"/>
      <c r="F5" s="284"/>
    </row>
    <row r="6" spans="1:10" ht="18" x14ac:dyDescent="0.25">
      <c r="A6" s="4"/>
      <c r="B6" s="4"/>
      <c r="C6" s="4"/>
      <c r="D6" s="4"/>
      <c r="E6" s="5"/>
      <c r="F6" s="5"/>
    </row>
    <row r="7" spans="1:10" x14ac:dyDescent="0.25">
      <c r="A7" s="19" t="s">
        <v>41</v>
      </c>
      <c r="B7" s="19" t="s">
        <v>282</v>
      </c>
      <c r="C7" s="20" t="s">
        <v>283</v>
      </c>
      <c r="D7" s="20" t="s">
        <v>284</v>
      </c>
      <c r="E7" s="20" t="s">
        <v>186</v>
      </c>
      <c r="F7" s="20" t="s">
        <v>186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 t="s">
        <v>187</v>
      </c>
      <c r="F8" s="19" t="s">
        <v>188</v>
      </c>
    </row>
    <row r="9" spans="1:10" x14ac:dyDescent="0.25">
      <c r="A9" s="11" t="s">
        <v>50</v>
      </c>
      <c r="B9" s="8"/>
      <c r="C9" s="9"/>
      <c r="D9" s="9"/>
      <c r="E9" s="9"/>
      <c r="F9" s="9"/>
    </row>
    <row r="10" spans="1:10" ht="25.5" x14ac:dyDescent="0.25">
      <c r="A10" s="11" t="s">
        <v>51</v>
      </c>
      <c r="B10" s="8"/>
      <c r="C10" s="9"/>
      <c r="D10" s="9"/>
      <c r="E10" s="9"/>
      <c r="F10" s="9"/>
    </row>
    <row r="11" spans="1:10" ht="25.5" x14ac:dyDescent="0.25">
      <c r="A11" s="17" t="s">
        <v>52</v>
      </c>
      <c r="B11" s="8"/>
      <c r="C11" s="9"/>
      <c r="D11" s="9"/>
      <c r="E11" s="9"/>
      <c r="F11" s="9"/>
    </row>
    <row r="12" spans="1:10" x14ac:dyDescent="0.25">
      <c r="A12" s="17"/>
      <c r="B12" s="8"/>
      <c r="C12" s="9"/>
      <c r="D12" s="9"/>
      <c r="E12" s="9"/>
      <c r="F12" s="9"/>
    </row>
    <row r="13" spans="1:10" x14ac:dyDescent="0.25">
      <c r="A13" s="11" t="s">
        <v>53</v>
      </c>
      <c r="B13" s="8"/>
      <c r="C13" s="9"/>
      <c r="D13" s="9"/>
      <c r="E13" s="9"/>
      <c r="F13" s="9"/>
    </row>
    <row r="14" spans="1:10" x14ac:dyDescent="0.25">
      <c r="A14" s="24" t="s">
        <v>44</v>
      </c>
      <c r="B14" s="8"/>
      <c r="C14" s="9"/>
      <c r="D14" s="9"/>
      <c r="E14" s="9"/>
      <c r="F14" s="9"/>
    </row>
    <row r="15" spans="1:10" x14ac:dyDescent="0.25">
      <c r="A15" s="13" t="s">
        <v>45</v>
      </c>
      <c r="B15" s="8"/>
      <c r="C15" s="9"/>
      <c r="D15" s="9"/>
      <c r="E15" s="9"/>
      <c r="F15" s="10"/>
    </row>
    <row r="16" spans="1:10" x14ac:dyDescent="0.25">
      <c r="A16" s="24" t="s">
        <v>46</v>
      </c>
      <c r="B16" s="8"/>
      <c r="C16" s="9"/>
      <c r="D16" s="9"/>
      <c r="E16" s="9"/>
      <c r="F16" s="10"/>
    </row>
    <row r="17" spans="1:6" x14ac:dyDescent="0.25">
      <c r="A17" s="13" t="s">
        <v>47</v>
      </c>
      <c r="B17" s="8"/>
      <c r="C17" s="9"/>
      <c r="D17" s="9"/>
      <c r="E17" s="9"/>
      <c r="F17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24"/>
  <sheetViews>
    <sheetView workbookViewId="0">
      <selection activeCell="D532" sqref="D532"/>
    </sheetView>
  </sheetViews>
  <sheetFormatPr defaultRowHeight="15" x14ac:dyDescent="0.25"/>
  <cols>
    <col min="1" max="1" width="25.28515625" customWidth="1"/>
    <col min="2" max="2" width="30" customWidth="1"/>
    <col min="3" max="3" width="19.7109375" hidden="1" customWidth="1"/>
    <col min="4" max="6" width="19.7109375" customWidth="1"/>
  </cols>
  <sheetData>
    <row r="1" spans="1:7" ht="42" customHeight="1" x14ac:dyDescent="0.25">
      <c r="A1" s="284" t="s">
        <v>281</v>
      </c>
      <c r="B1" s="284"/>
      <c r="C1" s="284"/>
      <c r="D1" s="284"/>
      <c r="E1" s="284"/>
      <c r="F1" s="284"/>
      <c r="G1" s="40"/>
    </row>
    <row r="2" spans="1:7" ht="18" x14ac:dyDescent="0.25">
      <c r="A2" s="50"/>
      <c r="B2" s="50"/>
      <c r="C2" s="50"/>
      <c r="D2" s="50"/>
      <c r="E2" s="50"/>
      <c r="F2" s="51"/>
    </row>
    <row r="3" spans="1:7" ht="18" customHeight="1" x14ac:dyDescent="0.25">
      <c r="A3" s="298" t="s">
        <v>16</v>
      </c>
      <c r="B3" s="298"/>
      <c r="C3" s="298"/>
      <c r="D3" s="298"/>
      <c r="E3" s="298"/>
      <c r="F3" s="298"/>
    </row>
    <row r="4" spans="1:7" ht="18" x14ac:dyDescent="0.25">
      <c r="A4" s="50"/>
      <c r="B4" s="50"/>
      <c r="C4" s="50"/>
      <c r="D4" s="50"/>
      <c r="E4" s="50"/>
      <c r="F4" s="51"/>
    </row>
    <row r="5" spans="1:7" x14ac:dyDescent="0.25">
      <c r="A5" s="52" t="s">
        <v>18</v>
      </c>
      <c r="B5" s="53" t="s">
        <v>28</v>
      </c>
      <c r="C5" s="19" t="s">
        <v>29</v>
      </c>
      <c r="D5" s="20" t="s">
        <v>283</v>
      </c>
      <c r="E5" s="19" t="s">
        <v>282</v>
      </c>
      <c r="F5" s="20" t="s">
        <v>186</v>
      </c>
    </row>
    <row r="6" spans="1:7" x14ac:dyDescent="0.25">
      <c r="A6" s="299">
        <v>1</v>
      </c>
      <c r="B6" s="300"/>
      <c r="C6" s="54"/>
      <c r="D6" s="54">
        <v>2</v>
      </c>
      <c r="E6" s="54">
        <v>3</v>
      </c>
      <c r="F6" s="54" t="s">
        <v>222</v>
      </c>
    </row>
    <row r="7" spans="1:7" x14ac:dyDescent="0.25">
      <c r="A7" s="136" t="s">
        <v>175</v>
      </c>
      <c r="B7" s="137" t="s">
        <v>80</v>
      </c>
      <c r="C7" s="138">
        <f t="shared" ref="C7:E14" si="0">C8</f>
        <v>8526.93</v>
      </c>
      <c r="D7" s="138">
        <f t="shared" si="0"/>
        <v>350</v>
      </c>
      <c r="E7" s="138">
        <f t="shared" si="0"/>
        <v>0</v>
      </c>
      <c r="F7" s="139">
        <f>E7/D7*100</f>
        <v>0</v>
      </c>
    </row>
    <row r="8" spans="1:7" x14ac:dyDescent="0.25">
      <c r="A8" s="140" t="s">
        <v>176</v>
      </c>
      <c r="B8" s="141" t="s">
        <v>81</v>
      </c>
      <c r="C8" s="142">
        <f t="shared" si="0"/>
        <v>8526.93</v>
      </c>
      <c r="D8" s="142">
        <f t="shared" si="0"/>
        <v>350</v>
      </c>
      <c r="E8" s="142">
        <f t="shared" si="0"/>
        <v>0</v>
      </c>
      <c r="F8" s="143">
        <f t="shared" ref="F8:F15" si="1">E8/D8*100</f>
        <v>0</v>
      </c>
    </row>
    <row r="9" spans="1:7" ht="25.5" x14ac:dyDescent="0.25">
      <c r="A9" s="144" t="s">
        <v>82</v>
      </c>
      <c r="B9" s="145" t="s">
        <v>83</v>
      </c>
      <c r="C9" s="146">
        <f t="shared" si="0"/>
        <v>8526.93</v>
      </c>
      <c r="D9" s="146">
        <f t="shared" si="0"/>
        <v>350</v>
      </c>
      <c r="E9" s="146">
        <f t="shared" si="0"/>
        <v>0</v>
      </c>
      <c r="F9" s="147">
        <f t="shared" si="1"/>
        <v>0</v>
      </c>
    </row>
    <row r="10" spans="1:7" ht="38.25" x14ac:dyDescent="0.25">
      <c r="A10" s="148" t="s">
        <v>84</v>
      </c>
      <c r="B10" s="149" t="s">
        <v>85</v>
      </c>
      <c r="C10" s="150">
        <f t="shared" si="0"/>
        <v>8526.93</v>
      </c>
      <c r="D10" s="150">
        <f t="shared" si="0"/>
        <v>350</v>
      </c>
      <c r="E10" s="150">
        <f t="shared" si="0"/>
        <v>0</v>
      </c>
      <c r="F10" s="151">
        <f t="shared" si="1"/>
        <v>0</v>
      </c>
    </row>
    <row r="11" spans="1:7" x14ac:dyDescent="0.25">
      <c r="A11" s="57" t="s">
        <v>86</v>
      </c>
      <c r="B11" s="58" t="s">
        <v>87</v>
      </c>
      <c r="C11" s="59">
        <f t="shared" si="0"/>
        <v>8526.93</v>
      </c>
      <c r="D11" s="59">
        <f t="shared" si="0"/>
        <v>350</v>
      </c>
      <c r="E11" s="59">
        <f t="shared" si="0"/>
        <v>0</v>
      </c>
      <c r="F11" s="180">
        <f t="shared" si="1"/>
        <v>0</v>
      </c>
    </row>
    <row r="12" spans="1:7" x14ac:dyDescent="0.25">
      <c r="A12" s="60">
        <v>3</v>
      </c>
      <c r="B12" s="61" t="s">
        <v>88</v>
      </c>
      <c r="C12" s="62">
        <f t="shared" si="0"/>
        <v>8526.93</v>
      </c>
      <c r="D12" s="62">
        <f t="shared" si="0"/>
        <v>350</v>
      </c>
      <c r="E12" s="62">
        <f t="shared" si="0"/>
        <v>0</v>
      </c>
      <c r="F12" s="182">
        <f t="shared" si="1"/>
        <v>0</v>
      </c>
    </row>
    <row r="13" spans="1:7" ht="14.25" customHeight="1" x14ac:dyDescent="0.25">
      <c r="A13" s="63">
        <v>32</v>
      </c>
      <c r="B13" s="64" t="s">
        <v>19</v>
      </c>
      <c r="C13" s="65">
        <f t="shared" si="0"/>
        <v>8526.93</v>
      </c>
      <c r="D13" s="65">
        <f t="shared" si="0"/>
        <v>350</v>
      </c>
      <c r="E13" s="65">
        <f t="shared" si="0"/>
        <v>0</v>
      </c>
      <c r="F13" s="181">
        <f t="shared" si="1"/>
        <v>0</v>
      </c>
    </row>
    <row r="14" spans="1:7" ht="15" customHeight="1" x14ac:dyDescent="0.25">
      <c r="A14" s="66">
        <v>322</v>
      </c>
      <c r="B14" s="67" t="s">
        <v>89</v>
      </c>
      <c r="C14" s="68">
        <f t="shared" si="0"/>
        <v>8526.93</v>
      </c>
      <c r="D14" s="258">
        <f t="shared" si="0"/>
        <v>350</v>
      </c>
      <c r="E14" s="68">
        <f t="shared" si="0"/>
        <v>0</v>
      </c>
      <c r="F14" s="260">
        <f t="shared" si="1"/>
        <v>0</v>
      </c>
    </row>
    <row r="15" spans="1:7" x14ac:dyDescent="0.25">
      <c r="A15" s="69">
        <v>3222</v>
      </c>
      <c r="B15" s="70" t="s">
        <v>90</v>
      </c>
      <c r="C15" s="71">
        <v>8526.93</v>
      </c>
      <c r="D15" s="259">
        <v>350</v>
      </c>
      <c r="E15" s="72">
        <v>0</v>
      </c>
      <c r="F15" s="261">
        <f t="shared" si="1"/>
        <v>0</v>
      </c>
    </row>
    <row r="16" spans="1:7" x14ac:dyDescent="0.25">
      <c r="A16" s="152" t="s">
        <v>91</v>
      </c>
      <c r="B16" s="137" t="s">
        <v>92</v>
      </c>
      <c r="C16" s="153">
        <f t="shared" ref="C16:E16" si="2">C17+C25</f>
        <v>80241.22</v>
      </c>
      <c r="D16" s="153">
        <f t="shared" ref="D16" si="3">D17+D25</f>
        <v>156240</v>
      </c>
      <c r="E16" s="153">
        <f t="shared" si="2"/>
        <v>106933.4</v>
      </c>
      <c r="F16" s="154">
        <f>E16/D16*100</f>
        <v>68.441756272401435</v>
      </c>
    </row>
    <row r="17" spans="1:6" ht="15" customHeight="1" x14ac:dyDescent="0.25">
      <c r="A17" s="140" t="s">
        <v>177</v>
      </c>
      <c r="B17" s="140" t="s">
        <v>93</v>
      </c>
      <c r="C17" s="156">
        <f t="shared" ref="C17:E23" si="4">C18</f>
        <v>0</v>
      </c>
      <c r="D17" s="156">
        <f t="shared" si="4"/>
        <v>75000</v>
      </c>
      <c r="E17" s="156">
        <f t="shared" si="4"/>
        <v>45187.5</v>
      </c>
      <c r="F17" s="135">
        <f t="shared" ref="F17:F24" si="5">E17/D17*100</f>
        <v>60.25</v>
      </c>
    </row>
    <row r="18" spans="1:6" ht="26.25" x14ac:dyDescent="0.25">
      <c r="A18" s="158" t="s">
        <v>82</v>
      </c>
      <c r="B18" s="159" t="s">
        <v>94</v>
      </c>
      <c r="C18" s="146">
        <f t="shared" si="4"/>
        <v>0</v>
      </c>
      <c r="D18" s="146">
        <f t="shared" si="4"/>
        <v>75000</v>
      </c>
      <c r="E18" s="146">
        <f t="shared" si="4"/>
        <v>45187.5</v>
      </c>
      <c r="F18" s="160">
        <f t="shared" si="5"/>
        <v>60.25</v>
      </c>
    </row>
    <row r="19" spans="1:6" x14ac:dyDescent="0.25">
      <c r="A19" s="163" t="s">
        <v>290</v>
      </c>
      <c r="B19" s="164" t="s">
        <v>291</v>
      </c>
      <c r="C19" s="150">
        <f t="shared" si="4"/>
        <v>0</v>
      </c>
      <c r="D19" s="150">
        <f t="shared" si="4"/>
        <v>75000</v>
      </c>
      <c r="E19" s="150">
        <f t="shared" si="4"/>
        <v>45187.5</v>
      </c>
      <c r="F19" s="165">
        <f t="shared" si="5"/>
        <v>60.25</v>
      </c>
    </row>
    <row r="20" spans="1:6" x14ac:dyDescent="0.25">
      <c r="A20" s="75" t="s">
        <v>95</v>
      </c>
      <c r="B20" s="76" t="s">
        <v>96</v>
      </c>
      <c r="C20" s="59">
        <f t="shared" si="4"/>
        <v>0</v>
      </c>
      <c r="D20" s="59">
        <f t="shared" si="4"/>
        <v>75000</v>
      </c>
      <c r="E20" s="59">
        <f t="shared" si="4"/>
        <v>45187.5</v>
      </c>
      <c r="F20" s="129">
        <f t="shared" si="5"/>
        <v>60.25</v>
      </c>
    </row>
    <row r="21" spans="1:6" ht="26.25" x14ac:dyDescent="0.25">
      <c r="A21" s="77">
        <v>4</v>
      </c>
      <c r="B21" s="78" t="s">
        <v>11</v>
      </c>
      <c r="C21" s="62">
        <f t="shared" si="4"/>
        <v>0</v>
      </c>
      <c r="D21" s="62">
        <f t="shared" si="4"/>
        <v>75000</v>
      </c>
      <c r="E21" s="62">
        <f t="shared" si="4"/>
        <v>45187.5</v>
      </c>
      <c r="F21" s="130">
        <f t="shared" si="5"/>
        <v>60.25</v>
      </c>
    </row>
    <row r="22" spans="1:6" ht="26.25" x14ac:dyDescent="0.25">
      <c r="A22" s="79">
        <v>45</v>
      </c>
      <c r="B22" s="80" t="s">
        <v>63</v>
      </c>
      <c r="C22" s="65">
        <f t="shared" si="4"/>
        <v>0</v>
      </c>
      <c r="D22" s="65">
        <f t="shared" si="4"/>
        <v>75000</v>
      </c>
      <c r="E22" s="65">
        <f t="shared" si="4"/>
        <v>45187.5</v>
      </c>
      <c r="F22" s="131">
        <f t="shared" si="5"/>
        <v>60.25</v>
      </c>
    </row>
    <row r="23" spans="1:6" ht="26.25" x14ac:dyDescent="0.25">
      <c r="A23" s="81">
        <v>451</v>
      </c>
      <c r="B23" s="82" t="s">
        <v>97</v>
      </c>
      <c r="C23" s="68">
        <f t="shared" si="4"/>
        <v>0</v>
      </c>
      <c r="D23" s="258">
        <f t="shared" si="4"/>
        <v>75000</v>
      </c>
      <c r="E23" s="68">
        <f t="shared" si="4"/>
        <v>45187.5</v>
      </c>
      <c r="F23" s="262">
        <f t="shared" si="5"/>
        <v>60.25</v>
      </c>
    </row>
    <row r="24" spans="1:6" ht="26.25" x14ac:dyDescent="0.25">
      <c r="A24" s="69">
        <v>4511</v>
      </c>
      <c r="B24" s="70" t="s">
        <v>97</v>
      </c>
      <c r="C24" s="71">
        <v>0</v>
      </c>
      <c r="D24" s="259">
        <v>75000</v>
      </c>
      <c r="E24" s="104">
        <v>45187.5</v>
      </c>
      <c r="F24" s="263">
        <f t="shared" si="5"/>
        <v>60.25</v>
      </c>
    </row>
    <row r="25" spans="1:6" ht="26.25" x14ac:dyDescent="0.25">
      <c r="A25" s="157" t="s">
        <v>178</v>
      </c>
      <c r="B25" s="157" t="s">
        <v>98</v>
      </c>
      <c r="C25" s="156">
        <f t="shared" ref="C25:E25" si="6">C26</f>
        <v>80241.22</v>
      </c>
      <c r="D25" s="156">
        <f t="shared" si="6"/>
        <v>81240</v>
      </c>
      <c r="E25" s="156">
        <f t="shared" si="6"/>
        <v>61745.899999999994</v>
      </c>
      <c r="F25" s="135">
        <f t="shared" ref="F25:F62" si="7">E25/D25*100</f>
        <v>76.004308222550463</v>
      </c>
    </row>
    <row r="26" spans="1:6" ht="39" x14ac:dyDescent="0.25">
      <c r="A26" s="158" t="s">
        <v>82</v>
      </c>
      <c r="B26" s="159" t="s">
        <v>99</v>
      </c>
      <c r="C26" s="146">
        <f>C33+C64</f>
        <v>80241.22</v>
      </c>
      <c r="D26" s="146">
        <f>D27+D33+D64</f>
        <v>81240</v>
      </c>
      <c r="E26" s="146">
        <f>E27+E33+E64</f>
        <v>61745.899999999994</v>
      </c>
      <c r="F26" s="160">
        <f t="shared" si="7"/>
        <v>76.004308222550463</v>
      </c>
    </row>
    <row r="27" spans="1:6" hidden="1" x14ac:dyDescent="0.25">
      <c r="A27" s="166" t="s">
        <v>223</v>
      </c>
      <c r="B27" s="167" t="s">
        <v>224</v>
      </c>
      <c r="C27" s="168"/>
      <c r="D27" s="169">
        <f t="shared" ref="D27:E30" si="8">D28</f>
        <v>0</v>
      </c>
      <c r="E27" s="169">
        <f t="shared" si="8"/>
        <v>0</v>
      </c>
      <c r="F27" s="165" t="e">
        <f t="shared" si="7"/>
        <v>#DIV/0!</v>
      </c>
    </row>
    <row r="28" spans="1:6" hidden="1" x14ac:dyDescent="0.25">
      <c r="A28" s="106" t="s">
        <v>95</v>
      </c>
      <c r="B28" s="107" t="s">
        <v>96</v>
      </c>
      <c r="C28" s="55"/>
      <c r="D28" s="113">
        <f t="shared" si="8"/>
        <v>0</v>
      </c>
      <c r="E28" s="113">
        <f t="shared" si="8"/>
        <v>0</v>
      </c>
      <c r="F28" s="129" t="e">
        <f t="shared" si="7"/>
        <v>#DIV/0!</v>
      </c>
    </row>
    <row r="29" spans="1:6" hidden="1" x14ac:dyDescent="0.25">
      <c r="A29" s="108">
        <v>3</v>
      </c>
      <c r="B29" s="109" t="s">
        <v>88</v>
      </c>
      <c r="C29" s="55"/>
      <c r="D29" s="114">
        <f t="shared" si="8"/>
        <v>0</v>
      </c>
      <c r="E29" s="114">
        <f t="shared" si="8"/>
        <v>0</v>
      </c>
      <c r="F29" s="130" t="e">
        <f t="shared" si="7"/>
        <v>#DIV/0!</v>
      </c>
    </row>
    <row r="30" spans="1:6" hidden="1" x14ac:dyDescent="0.25">
      <c r="A30" s="110">
        <v>32</v>
      </c>
      <c r="B30" s="102" t="s">
        <v>19</v>
      </c>
      <c r="C30" s="55"/>
      <c r="D30" s="99">
        <f t="shared" si="8"/>
        <v>0</v>
      </c>
      <c r="E30" s="99">
        <f t="shared" si="8"/>
        <v>0</v>
      </c>
      <c r="F30" s="131" t="e">
        <f t="shared" si="7"/>
        <v>#DIV/0!</v>
      </c>
    </row>
    <row r="31" spans="1:6" hidden="1" x14ac:dyDescent="0.25">
      <c r="A31" s="111">
        <v>322</v>
      </c>
      <c r="B31" s="93" t="s">
        <v>89</v>
      </c>
      <c r="C31" s="55"/>
      <c r="D31" s="115">
        <f>D32</f>
        <v>0</v>
      </c>
      <c r="E31" s="105">
        <f>E32</f>
        <v>0</v>
      </c>
      <c r="F31" s="105" t="e">
        <f t="shared" si="7"/>
        <v>#DIV/0!</v>
      </c>
    </row>
    <row r="32" spans="1:6" hidden="1" x14ac:dyDescent="0.25">
      <c r="A32" s="92">
        <v>3223</v>
      </c>
      <c r="B32" s="94" t="s">
        <v>108</v>
      </c>
      <c r="C32" s="55"/>
      <c r="D32" s="116">
        <v>0</v>
      </c>
      <c r="E32" s="117">
        <v>0</v>
      </c>
      <c r="F32" s="117" t="e">
        <f t="shared" si="7"/>
        <v>#DIV/0!</v>
      </c>
    </row>
    <row r="33" spans="1:6" x14ac:dyDescent="0.25">
      <c r="A33" s="170" t="s">
        <v>100</v>
      </c>
      <c r="B33" s="163" t="s">
        <v>9</v>
      </c>
      <c r="C33" s="150">
        <f t="shared" ref="C33:E34" si="9">C34</f>
        <v>65566.509999999995</v>
      </c>
      <c r="D33" s="150">
        <f>D34</f>
        <v>65549</v>
      </c>
      <c r="E33" s="150">
        <f t="shared" si="9"/>
        <v>56169.749999999993</v>
      </c>
      <c r="F33" s="165">
        <f t="shared" si="7"/>
        <v>85.691238615386951</v>
      </c>
    </row>
    <row r="34" spans="1:6" x14ac:dyDescent="0.25">
      <c r="A34" s="75" t="s">
        <v>101</v>
      </c>
      <c r="B34" s="76" t="s">
        <v>102</v>
      </c>
      <c r="C34" s="59">
        <f t="shared" si="9"/>
        <v>65566.509999999995</v>
      </c>
      <c r="D34" s="59">
        <f>D35</f>
        <v>65549</v>
      </c>
      <c r="E34" s="59">
        <f t="shared" si="9"/>
        <v>56169.749999999993</v>
      </c>
      <c r="F34" s="129">
        <f t="shared" si="7"/>
        <v>85.691238615386951</v>
      </c>
    </row>
    <row r="35" spans="1:6" x14ac:dyDescent="0.25">
      <c r="A35" s="77">
        <v>3</v>
      </c>
      <c r="B35" s="83" t="s">
        <v>88</v>
      </c>
      <c r="C35" s="62">
        <f t="shared" ref="C35:E35" si="10">C36+C61</f>
        <v>65566.509999999995</v>
      </c>
      <c r="D35" s="62">
        <f>D36+D61</f>
        <v>65549</v>
      </c>
      <c r="E35" s="62">
        <f t="shared" si="10"/>
        <v>56169.749999999993</v>
      </c>
      <c r="F35" s="130">
        <f t="shared" si="7"/>
        <v>85.691238615386951</v>
      </c>
    </row>
    <row r="36" spans="1:6" x14ac:dyDescent="0.25">
      <c r="A36" s="79">
        <v>32</v>
      </c>
      <c r="B36" s="80" t="s">
        <v>19</v>
      </c>
      <c r="C36" s="65">
        <f t="shared" ref="C36" si="11">C37+C41+C46+C55</f>
        <v>64770.17</v>
      </c>
      <c r="D36" s="65">
        <v>64749</v>
      </c>
      <c r="E36" s="65">
        <f>E37+E41+E46+E55</f>
        <v>55349.259999999995</v>
      </c>
      <c r="F36" s="131">
        <f t="shared" si="7"/>
        <v>85.48280282320961</v>
      </c>
    </row>
    <row r="37" spans="1:6" x14ac:dyDescent="0.25">
      <c r="A37" s="81">
        <v>321</v>
      </c>
      <c r="B37" s="82" t="s">
        <v>103</v>
      </c>
      <c r="C37" s="68">
        <f t="shared" ref="C37" si="12">SUM(C38:C40)</f>
        <v>2602.42</v>
      </c>
      <c r="D37" s="258">
        <f>SUM(D38:D40)</f>
        <v>4430</v>
      </c>
      <c r="E37" s="68">
        <f>SUM(E38:E40)</f>
        <v>5031.25</v>
      </c>
      <c r="F37" s="262">
        <f t="shared" si="7"/>
        <v>113.57223476297969</v>
      </c>
    </row>
    <row r="38" spans="1:6" x14ac:dyDescent="0.25">
      <c r="A38" s="69">
        <v>3211</v>
      </c>
      <c r="B38" s="70" t="s">
        <v>104</v>
      </c>
      <c r="C38" s="71">
        <v>1993.84</v>
      </c>
      <c r="D38" s="259">
        <v>4000</v>
      </c>
      <c r="E38" s="72">
        <v>4841.25</v>
      </c>
      <c r="F38" s="263">
        <f t="shared" si="7"/>
        <v>121.03124999999999</v>
      </c>
    </row>
    <row r="39" spans="1:6" x14ac:dyDescent="0.25">
      <c r="A39" s="69">
        <v>3213</v>
      </c>
      <c r="B39" s="70" t="s">
        <v>105</v>
      </c>
      <c r="C39" s="71">
        <v>368.62</v>
      </c>
      <c r="D39" s="259">
        <v>350</v>
      </c>
      <c r="E39" s="72">
        <v>135</v>
      </c>
      <c r="F39" s="263">
        <f t="shared" si="7"/>
        <v>38.571428571428577</v>
      </c>
    </row>
    <row r="40" spans="1:6" x14ac:dyDescent="0.25">
      <c r="A40" s="69">
        <v>3214</v>
      </c>
      <c r="B40" s="70" t="s">
        <v>106</v>
      </c>
      <c r="C40" s="71">
        <v>239.96</v>
      </c>
      <c r="D40" s="259">
        <v>80</v>
      </c>
      <c r="E40" s="72">
        <v>55</v>
      </c>
      <c r="F40" s="263">
        <f t="shared" si="7"/>
        <v>68.75</v>
      </c>
    </row>
    <row r="41" spans="1:6" x14ac:dyDescent="0.25">
      <c r="A41" s="81">
        <v>322</v>
      </c>
      <c r="B41" s="82" t="s">
        <v>89</v>
      </c>
      <c r="C41" s="68">
        <f t="shared" ref="C41:E41" si="13">SUM(C42:C45)</f>
        <v>36314.42</v>
      </c>
      <c r="D41" s="258">
        <f t="shared" si="13"/>
        <v>39752</v>
      </c>
      <c r="E41" s="68">
        <f t="shared" si="13"/>
        <v>34105.79</v>
      </c>
      <c r="F41" s="262">
        <f t="shared" si="7"/>
        <v>85.79641275910646</v>
      </c>
    </row>
    <row r="42" spans="1:6" x14ac:dyDescent="0.25">
      <c r="A42" s="69">
        <v>3221</v>
      </c>
      <c r="B42" s="70" t="s">
        <v>107</v>
      </c>
      <c r="C42" s="71">
        <v>16903.439999999999</v>
      </c>
      <c r="D42" s="259">
        <v>16700</v>
      </c>
      <c r="E42" s="72">
        <v>11921.35</v>
      </c>
      <c r="F42" s="263">
        <f t="shared" si="7"/>
        <v>71.385329341317373</v>
      </c>
    </row>
    <row r="43" spans="1:6" x14ac:dyDescent="0.25">
      <c r="A43" s="69">
        <v>3223</v>
      </c>
      <c r="B43" s="70" t="s">
        <v>108</v>
      </c>
      <c r="C43" s="71">
        <v>11421.86</v>
      </c>
      <c r="D43" s="259">
        <v>19514</v>
      </c>
      <c r="E43" s="72">
        <v>18643.7</v>
      </c>
      <c r="F43" s="263">
        <f t="shared" si="7"/>
        <v>95.540125038433956</v>
      </c>
    </row>
    <row r="44" spans="1:6" x14ac:dyDescent="0.25">
      <c r="A44" s="69">
        <v>3225</v>
      </c>
      <c r="B44" s="70" t="s">
        <v>109</v>
      </c>
      <c r="C44" s="71">
        <v>7378.34</v>
      </c>
      <c r="D44" s="259">
        <v>2800</v>
      </c>
      <c r="E44" s="72">
        <v>2891.67</v>
      </c>
      <c r="F44" s="263">
        <f t="shared" si="7"/>
        <v>103.27392857142857</v>
      </c>
    </row>
    <row r="45" spans="1:6" ht="26.25" x14ac:dyDescent="0.25">
      <c r="A45" s="69">
        <v>3227</v>
      </c>
      <c r="B45" s="70" t="s">
        <v>110</v>
      </c>
      <c r="C45" s="71">
        <v>610.78</v>
      </c>
      <c r="D45" s="259">
        <v>738</v>
      </c>
      <c r="E45" s="72">
        <v>649.07000000000005</v>
      </c>
      <c r="F45" s="263">
        <f t="shared" si="7"/>
        <v>87.949864498644985</v>
      </c>
    </row>
    <row r="46" spans="1:6" x14ac:dyDescent="0.25">
      <c r="A46" s="81">
        <v>323</v>
      </c>
      <c r="B46" s="82" t="s">
        <v>111</v>
      </c>
      <c r="C46" s="68">
        <f t="shared" ref="C46:E46" si="14">SUM(C47:C54)</f>
        <v>20704.749999999996</v>
      </c>
      <c r="D46" s="258">
        <f t="shared" si="14"/>
        <v>16169</v>
      </c>
      <c r="E46" s="68">
        <f t="shared" si="14"/>
        <v>11985.13</v>
      </c>
      <c r="F46" s="262">
        <f t="shared" si="7"/>
        <v>74.124126414744268</v>
      </c>
    </row>
    <row r="47" spans="1:6" x14ac:dyDescent="0.25">
      <c r="A47" s="69">
        <v>3231</v>
      </c>
      <c r="B47" s="70" t="s">
        <v>112</v>
      </c>
      <c r="C47" s="71">
        <v>1893.73</v>
      </c>
      <c r="D47" s="259">
        <v>1600</v>
      </c>
      <c r="E47" s="104">
        <v>1292.1300000000001</v>
      </c>
      <c r="F47" s="263">
        <f t="shared" si="7"/>
        <v>80.758125000000007</v>
      </c>
    </row>
    <row r="48" spans="1:6" x14ac:dyDescent="0.25">
      <c r="A48" s="69">
        <v>3233</v>
      </c>
      <c r="B48" s="70" t="s">
        <v>113</v>
      </c>
      <c r="C48" s="71">
        <v>365.65</v>
      </c>
      <c r="D48" s="259">
        <v>150</v>
      </c>
      <c r="E48" s="72">
        <v>0</v>
      </c>
      <c r="F48" s="263">
        <f t="shared" si="7"/>
        <v>0</v>
      </c>
    </row>
    <row r="49" spans="1:6" x14ac:dyDescent="0.25">
      <c r="A49" s="69">
        <v>3234</v>
      </c>
      <c r="B49" s="70" t="s">
        <v>114</v>
      </c>
      <c r="C49" s="71">
        <v>7599.38</v>
      </c>
      <c r="D49" s="259">
        <v>6104</v>
      </c>
      <c r="E49" s="72">
        <v>6404.88</v>
      </c>
      <c r="F49" s="263">
        <f t="shared" si="7"/>
        <v>104.92922673656619</v>
      </c>
    </row>
    <row r="50" spans="1:6" x14ac:dyDescent="0.25">
      <c r="A50" s="69">
        <v>3235</v>
      </c>
      <c r="B50" s="70" t="s">
        <v>115</v>
      </c>
      <c r="C50" s="71">
        <v>2115.0100000000002</v>
      </c>
      <c r="D50" s="259">
        <v>1710</v>
      </c>
      <c r="E50" s="72">
        <v>1159.07</v>
      </c>
      <c r="F50" s="263">
        <f t="shared" si="7"/>
        <v>67.781871345029231</v>
      </c>
    </row>
    <row r="51" spans="1:6" x14ac:dyDescent="0.25">
      <c r="A51" s="69">
        <v>3236</v>
      </c>
      <c r="B51" s="70" t="s">
        <v>116</v>
      </c>
      <c r="C51" s="71">
        <v>5615.5</v>
      </c>
      <c r="D51" s="259">
        <v>4300</v>
      </c>
      <c r="E51" s="72">
        <v>187.5</v>
      </c>
      <c r="F51" s="263">
        <f t="shared" si="7"/>
        <v>4.3604651162790695</v>
      </c>
    </row>
    <row r="52" spans="1:6" x14ac:dyDescent="0.25">
      <c r="A52" s="69">
        <v>3237</v>
      </c>
      <c r="B52" s="70" t="s">
        <v>117</v>
      </c>
      <c r="C52" s="71">
        <v>178.51</v>
      </c>
      <c r="D52" s="259">
        <v>100</v>
      </c>
      <c r="E52" s="72">
        <v>179.17</v>
      </c>
      <c r="F52" s="263">
        <f t="shared" si="7"/>
        <v>179.17</v>
      </c>
    </row>
    <row r="53" spans="1:6" x14ac:dyDescent="0.25">
      <c r="A53" s="69">
        <v>3238</v>
      </c>
      <c r="B53" s="70" t="s">
        <v>118</v>
      </c>
      <c r="C53" s="71">
        <v>1520.01</v>
      </c>
      <c r="D53" s="259">
        <v>2005</v>
      </c>
      <c r="E53" s="72">
        <v>1926.55</v>
      </c>
      <c r="F53" s="263">
        <f t="shared" si="7"/>
        <v>96.087281795511217</v>
      </c>
    </row>
    <row r="54" spans="1:6" x14ac:dyDescent="0.25">
      <c r="A54" s="69">
        <v>3239</v>
      </c>
      <c r="B54" s="70" t="s">
        <v>119</v>
      </c>
      <c r="C54" s="71">
        <v>1416.96</v>
      </c>
      <c r="D54" s="259">
        <v>200</v>
      </c>
      <c r="E54" s="72">
        <v>835.83</v>
      </c>
      <c r="F54" s="263">
        <f t="shared" si="7"/>
        <v>417.91499999999996</v>
      </c>
    </row>
    <row r="55" spans="1:6" ht="26.25" x14ac:dyDescent="0.25">
      <c r="A55" s="81">
        <v>329</v>
      </c>
      <c r="B55" s="82" t="s">
        <v>120</v>
      </c>
      <c r="C55" s="68">
        <f t="shared" ref="C55:E55" si="15">SUM(C56:C60)</f>
        <v>5148.58</v>
      </c>
      <c r="D55" s="258">
        <f t="shared" si="15"/>
        <v>4398</v>
      </c>
      <c r="E55" s="68">
        <f t="shared" si="15"/>
        <v>4227.09</v>
      </c>
      <c r="F55" s="262">
        <f t="shared" si="7"/>
        <v>96.113915416098223</v>
      </c>
    </row>
    <row r="56" spans="1:6" x14ac:dyDescent="0.25">
      <c r="A56" s="69">
        <v>3292</v>
      </c>
      <c r="B56" s="70" t="s">
        <v>121</v>
      </c>
      <c r="C56" s="71">
        <v>2165.5700000000002</v>
      </c>
      <c r="D56" s="259">
        <v>2173</v>
      </c>
      <c r="E56" s="72">
        <v>2457.1999999999998</v>
      </c>
      <c r="F56" s="263">
        <f t="shared" si="7"/>
        <v>113.07869305108144</v>
      </c>
    </row>
    <row r="57" spans="1:6" x14ac:dyDescent="0.25">
      <c r="A57" s="69">
        <v>3293</v>
      </c>
      <c r="B57" s="70" t="s">
        <v>122</v>
      </c>
      <c r="C57" s="71">
        <v>86.13</v>
      </c>
      <c r="D57" s="259">
        <v>5</v>
      </c>
      <c r="E57" s="72">
        <v>0</v>
      </c>
      <c r="F57" s="263">
        <f t="shared" si="7"/>
        <v>0</v>
      </c>
    </row>
    <row r="58" spans="1:6" x14ac:dyDescent="0.25">
      <c r="A58" s="69">
        <v>3294</v>
      </c>
      <c r="B58" s="70" t="s">
        <v>123</v>
      </c>
      <c r="C58" s="71">
        <v>414.34</v>
      </c>
      <c r="D58" s="259">
        <v>200</v>
      </c>
      <c r="E58" s="72">
        <v>215</v>
      </c>
      <c r="F58" s="263">
        <f t="shared" si="7"/>
        <v>107.5</v>
      </c>
    </row>
    <row r="59" spans="1:6" x14ac:dyDescent="0.25">
      <c r="A59" s="69">
        <v>3295</v>
      </c>
      <c r="B59" s="70" t="s">
        <v>124</v>
      </c>
      <c r="C59" s="71">
        <v>53.09</v>
      </c>
      <c r="D59" s="259">
        <v>20</v>
      </c>
      <c r="E59" s="72">
        <v>140.31</v>
      </c>
      <c r="F59" s="263">
        <f t="shared" si="7"/>
        <v>701.55000000000007</v>
      </c>
    </row>
    <row r="60" spans="1:6" ht="26.25" x14ac:dyDescent="0.25">
      <c r="A60" s="69">
        <v>3299</v>
      </c>
      <c r="B60" s="70" t="s">
        <v>120</v>
      </c>
      <c r="C60" s="71">
        <v>2429.4499999999998</v>
      </c>
      <c r="D60" s="259">
        <v>2000</v>
      </c>
      <c r="E60" s="72">
        <v>1414.58</v>
      </c>
      <c r="F60" s="263">
        <f t="shared" si="7"/>
        <v>70.728999999999999</v>
      </c>
    </row>
    <row r="61" spans="1:6" x14ac:dyDescent="0.25">
      <c r="A61" s="79">
        <v>34</v>
      </c>
      <c r="B61" s="80" t="s">
        <v>125</v>
      </c>
      <c r="C61" s="65">
        <f>C62</f>
        <v>796.34</v>
      </c>
      <c r="D61" s="65">
        <v>800</v>
      </c>
      <c r="E61" s="65">
        <f t="shared" ref="D61:E62" si="16">E62</f>
        <v>820.49</v>
      </c>
      <c r="F61" s="131">
        <f>E61/D61*100</f>
        <v>102.56125</v>
      </c>
    </row>
    <row r="62" spans="1:6" x14ac:dyDescent="0.25">
      <c r="A62" s="81">
        <v>343</v>
      </c>
      <c r="B62" s="82" t="s">
        <v>126</v>
      </c>
      <c r="C62" s="68">
        <f>C63</f>
        <v>796.34</v>
      </c>
      <c r="D62" s="258">
        <f t="shared" si="16"/>
        <v>800</v>
      </c>
      <c r="E62" s="68">
        <f t="shared" si="16"/>
        <v>820.49</v>
      </c>
      <c r="F62" s="262">
        <f t="shared" si="7"/>
        <v>102.56125</v>
      </c>
    </row>
    <row r="63" spans="1:6" ht="26.25" x14ac:dyDescent="0.25">
      <c r="A63" s="69">
        <v>3431</v>
      </c>
      <c r="B63" s="70" t="s">
        <v>127</v>
      </c>
      <c r="C63" s="71">
        <v>796.34</v>
      </c>
      <c r="D63" s="259">
        <v>800</v>
      </c>
      <c r="E63" s="72">
        <v>820.49</v>
      </c>
      <c r="F63" s="263">
        <f t="shared" ref="F63" si="17">E63/D63*100</f>
        <v>102.56125</v>
      </c>
    </row>
    <row r="64" spans="1:6" ht="26.25" x14ac:dyDescent="0.25">
      <c r="A64" s="170" t="s">
        <v>153</v>
      </c>
      <c r="B64" s="163" t="s">
        <v>128</v>
      </c>
      <c r="C64" s="150">
        <f t="shared" ref="C64:E66" si="18">C65</f>
        <v>14674.710000000001</v>
      </c>
      <c r="D64" s="150">
        <f t="shared" si="18"/>
        <v>15691</v>
      </c>
      <c r="E64" s="150">
        <f t="shared" si="18"/>
        <v>5576.15</v>
      </c>
      <c r="F64" s="165">
        <f t="shared" ref="F64:F72" si="19">E64/D64*100</f>
        <v>35.537250653240712</v>
      </c>
    </row>
    <row r="65" spans="1:6" x14ac:dyDescent="0.25">
      <c r="A65" s="75" t="s">
        <v>101</v>
      </c>
      <c r="B65" s="76" t="s">
        <v>102</v>
      </c>
      <c r="C65" s="59">
        <f t="shared" si="18"/>
        <v>14674.710000000001</v>
      </c>
      <c r="D65" s="59">
        <f t="shared" si="18"/>
        <v>15691</v>
      </c>
      <c r="E65" s="59">
        <f t="shared" si="18"/>
        <v>5576.15</v>
      </c>
      <c r="F65" s="129">
        <f t="shared" si="19"/>
        <v>35.537250653240712</v>
      </c>
    </row>
    <row r="66" spans="1:6" x14ac:dyDescent="0.25">
      <c r="A66" s="77">
        <v>3</v>
      </c>
      <c r="B66" s="83" t="s">
        <v>88</v>
      </c>
      <c r="C66" s="62">
        <f t="shared" si="18"/>
        <v>14674.710000000001</v>
      </c>
      <c r="D66" s="62">
        <f t="shared" si="18"/>
        <v>15691</v>
      </c>
      <c r="E66" s="62">
        <f t="shared" si="18"/>
        <v>5576.15</v>
      </c>
      <c r="F66" s="130">
        <f t="shared" si="19"/>
        <v>35.537250653240712</v>
      </c>
    </row>
    <row r="67" spans="1:6" x14ac:dyDescent="0.25">
      <c r="A67" s="79">
        <v>32</v>
      </c>
      <c r="B67" s="80" t="s">
        <v>19</v>
      </c>
      <c r="C67" s="65">
        <f t="shared" ref="C67:E67" si="20">C68+C70</f>
        <v>14674.710000000001</v>
      </c>
      <c r="D67" s="65">
        <v>15691</v>
      </c>
      <c r="E67" s="65">
        <f t="shared" si="20"/>
        <v>5576.15</v>
      </c>
      <c r="F67" s="131">
        <f t="shared" si="19"/>
        <v>35.537250653240712</v>
      </c>
    </row>
    <row r="68" spans="1:6" x14ac:dyDescent="0.25">
      <c r="A68" s="81">
        <v>322</v>
      </c>
      <c r="B68" s="82" t="s">
        <v>89</v>
      </c>
      <c r="C68" s="68">
        <f t="shared" ref="C68:E68" si="21">C69</f>
        <v>3782.6</v>
      </c>
      <c r="D68" s="258">
        <f t="shared" si="21"/>
        <v>4000</v>
      </c>
      <c r="E68" s="68">
        <f t="shared" si="21"/>
        <v>2678.81</v>
      </c>
      <c r="F68" s="262">
        <f t="shared" si="19"/>
        <v>66.970249999999993</v>
      </c>
    </row>
    <row r="69" spans="1:6" ht="26.25" x14ac:dyDescent="0.25">
      <c r="A69" s="69">
        <v>3224</v>
      </c>
      <c r="B69" s="70" t="s">
        <v>129</v>
      </c>
      <c r="C69" s="71">
        <v>3782.6</v>
      </c>
      <c r="D69" s="259">
        <v>4000</v>
      </c>
      <c r="E69" s="72">
        <v>2678.81</v>
      </c>
      <c r="F69" s="263">
        <f t="shared" si="19"/>
        <v>66.970249999999993</v>
      </c>
    </row>
    <row r="70" spans="1:6" x14ac:dyDescent="0.25">
      <c r="A70" s="81">
        <v>323</v>
      </c>
      <c r="B70" s="82" t="s">
        <v>111</v>
      </c>
      <c r="C70" s="68">
        <f t="shared" ref="C70:E70" si="22">SUM(C71:C72)</f>
        <v>10892.11</v>
      </c>
      <c r="D70" s="258">
        <f t="shared" si="22"/>
        <v>11691</v>
      </c>
      <c r="E70" s="68">
        <f t="shared" si="22"/>
        <v>2897.34</v>
      </c>
      <c r="F70" s="262">
        <f t="shared" si="19"/>
        <v>24.782653323069027</v>
      </c>
    </row>
    <row r="71" spans="1:6" ht="26.25" x14ac:dyDescent="0.25">
      <c r="A71" s="69">
        <v>3232</v>
      </c>
      <c r="B71" s="70" t="s">
        <v>130</v>
      </c>
      <c r="C71" s="71">
        <v>10892.11</v>
      </c>
      <c r="D71" s="259">
        <v>11591</v>
      </c>
      <c r="E71" s="72">
        <v>2897.34</v>
      </c>
      <c r="F71" s="263">
        <f t="shared" si="19"/>
        <v>24.996462772840999</v>
      </c>
    </row>
    <row r="72" spans="1:6" x14ac:dyDescent="0.25">
      <c r="A72" s="69">
        <v>3237</v>
      </c>
      <c r="B72" s="70" t="s">
        <v>117</v>
      </c>
      <c r="C72" s="71">
        <v>0</v>
      </c>
      <c r="D72" s="264">
        <v>100</v>
      </c>
      <c r="E72" s="193">
        <v>0</v>
      </c>
      <c r="F72" s="263">
        <f t="shared" si="19"/>
        <v>0</v>
      </c>
    </row>
    <row r="73" spans="1:6" ht="26.25" x14ac:dyDescent="0.25">
      <c r="A73" s="122" t="s">
        <v>228</v>
      </c>
      <c r="B73" s="155" t="s">
        <v>229</v>
      </c>
      <c r="C73" s="195"/>
      <c r="D73" s="127">
        <f>D74</f>
        <v>102174.00404207312</v>
      </c>
      <c r="E73" s="127">
        <f t="shared" ref="E73" si="23">E74</f>
        <v>106693.87000000001</v>
      </c>
      <c r="F73" s="154">
        <f>E73/D73*100</f>
        <v>104.42369465726888</v>
      </c>
    </row>
    <row r="74" spans="1:6" ht="26.25" x14ac:dyDescent="0.25">
      <c r="A74" s="123" t="s">
        <v>230</v>
      </c>
      <c r="B74" s="189" t="s">
        <v>231</v>
      </c>
      <c r="C74" s="196"/>
      <c r="D74" s="112">
        <f>D75+D169+D184</f>
        <v>102174.00404207312</v>
      </c>
      <c r="E74" s="112">
        <f>E75+E169+E184</f>
        <v>106693.87000000001</v>
      </c>
      <c r="F74" s="135">
        <f t="shared" ref="F74:F120" si="24">E74/D74*100</f>
        <v>104.42369465726888</v>
      </c>
    </row>
    <row r="75" spans="1:6" x14ac:dyDescent="0.25">
      <c r="A75" s="197" t="s">
        <v>82</v>
      </c>
      <c r="B75" s="198" t="s">
        <v>232</v>
      </c>
      <c r="C75" s="199"/>
      <c r="D75" s="162">
        <f>D76+D82+D89+D101+D107+D134</f>
        <v>102174.00404207312</v>
      </c>
      <c r="E75" s="162">
        <f>E76+E82+E89+E101+E107+E134</f>
        <v>97194.48000000001</v>
      </c>
      <c r="F75" s="160">
        <f t="shared" si="24"/>
        <v>95.126427618494176</v>
      </c>
    </row>
    <row r="76" spans="1:6" x14ac:dyDescent="0.25">
      <c r="A76" s="166" t="s">
        <v>233</v>
      </c>
      <c r="B76" s="167" t="s">
        <v>131</v>
      </c>
      <c r="C76" s="200"/>
      <c r="D76" s="169">
        <v>666.00404207313022</v>
      </c>
      <c r="E76" s="169">
        <f>E77</f>
        <v>0</v>
      </c>
      <c r="F76" s="165">
        <f t="shared" si="24"/>
        <v>0</v>
      </c>
    </row>
    <row r="77" spans="1:6" x14ac:dyDescent="0.25">
      <c r="A77" s="106" t="s">
        <v>95</v>
      </c>
      <c r="B77" s="190" t="s">
        <v>96</v>
      </c>
      <c r="C77" s="192"/>
      <c r="D77" s="113">
        <v>666.00404207313022</v>
      </c>
      <c r="E77" s="113">
        <f t="shared" ref="E77" si="25">E79</f>
        <v>0</v>
      </c>
      <c r="F77" s="129">
        <f t="shared" si="24"/>
        <v>0</v>
      </c>
    </row>
    <row r="78" spans="1:6" x14ac:dyDescent="0.25">
      <c r="A78" s="118">
        <v>3</v>
      </c>
      <c r="B78" s="119" t="s">
        <v>88</v>
      </c>
      <c r="C78" s="192"/>
      <c r="D78" s="114">
        <v>666.00404207313022</v>
      </c>
      <c r="E78" s="114">
        <f t="shared" ref="D78:E80" si="26">E79</f>
        <v>0</v>
      </c>
      <c r="F78" s="130">
        <f t="shared" si="24"/>
        <v>0</v>
      </c>
    </row>
    <row r="79" spans="1:6" x14ac:dyDescent="0.25">
      <c r="A79" s="120">
        <v>32</v>
      </c>
      <c r="B79" s="121" t="s">
        <v>19</v>
      </c>
      <c r="C79" s="192"/>
      <c r="D79" s="99">
        <v>666.00404207313022</v>
      </c>
      <c r="E79" s="99">
        <f t="shared" si="26"/>
        <v>0</v>
      </c>
      <c r="F79" s="131">
        <f t="shared" si="24"/>
        <v>0</v>
      </c>
    </row>
    <row r="80" spans="1:6" ht="26.25" x14ac:dyDescent="0.25">
      <c r="A80" s="111">
        <v>329</v>
      </c>
      <c r="B80" s="93" t="s">
        <v>120</v>
      </c>
      <c r="C80" s="192"/>
      <c r="D80" s="265">
        <f t="shared" si="26"/>
        <v>666</v>
      </c>
      <c r="E80" s="49">
        <f t="shared" si="26"/>
        <v>0</v>
      </c>
      <c r="F80" s="262">
        <f t="shared" si="24"/>
        <v>0</v>
      </c>
    </row>
    <row r="81" spans="1:6" ht="26.25" x14ac:dyDescent="0.25">
      <c r="A81" s="92">
        <v>3299</v>
      </c>
      <c r="B81" s="94" t="s">
        <v>120</v>
      </c>
      <c r="C81" s="192"/>
      <c r="D81" s="266">
        <v>666</v>
      </c>
      <c r="E81" s="116">
        <v>0</v>
      </c>
      <c r="F81" s="263">
        <f t="shared" si="24"/>
        <v>0</v>
      </c>
    </row>
    <row r="82" spans="1:6" x14ac:dyDescent="0.25">
      <c r="A82" s="175" t="s">
        <v>246</v>
      </c>
      <c r="B82" s="175" t="s">
        <v>132</v>
      </c>
      <c r="C82" s="200"/>
      <c r="D82" s="169">
        <f t="shared" ref="D82:E85" si="27">D83</f>
        <v>700</v>
      </c>
      <c r="E82" s="169">
        <f t="shared" si="27"/>
        <v>820</v>
      </c>
      <c r="F82" s="165">
        <f t="shared" si="24"/>
        <v>117.14285714285715</v>
      </c>
    </row>
    <row r="83" spans="1:6" x14ac:dyDescent="0.25">
      <c r="A83" s="106" t="s">
        <v>95</v>
      </c>
      <c r="B83" s="190" t="s">
        <v>96</v>
      </c>
      <c r="C83" s="192"/>
      <c r="D83" s="113">
        <f t="shared" si="27"/>
        <v>700</v>
      </c>
      <c r="E83" s="113">
        <f t="shared" si="27"/>
        <v>820</v>
      </c>
      <c r="F83" s="129">
        <f t="shared" si="24"/>
        <v>117.14285714285715</v>
      </c>
    </row>
    <row r="84" spans="1:6" x14ac:dyDescent="0.25">
      <c r="A84" s="118">
        <v>3</v>
      </c>
      <c r="B84" s="119" t="s">
        <v>88</v>
      </c>
      <c r="C84" s="192"/>
      <c r="D84" s="114">
        <f t="shared" si="27"/>
        <v>700</v>
      </c>
      <c r="E84" s="114">
        <f t="shared" si="27"/>
        <v>820</v>
      </c>
      <c r="F84" s="130">
        <f t="shared" si="24"/>
        <v>117.14285714285715</v>
      </c>
    </row>
    <row r="85" spans="1:6" x14ac:dyDescent="0.25">
      <c r="A85" s="120">
        <v>32</v>
      </c>
      <c r="B85" s="121" t="s">
        <v>19</v>
      </c>
      <c r="C85" s="192"/>
      <c r="D85" s="99">
        <f t="shared" si="27"/>
        <v>700</v>
      </c>
      <c r="E85" s="99">
        <f t="shared" si="27"/>
        <v>820</v>
      </c>
      <c r="F85" s="131">
        <f t="shared" si="24"/>
        <v>117.14285714285715</v>
      </c>
    </row>
    <row r="86" spans="1:6" ht="26.25" x14ac:dyDescent="0.25">
      <c r="A86" s="111">
        <v>329</v>
      </c>
      <c r="B86" s="93" t="s">
        <v>120</v>
      </c>
      <c r="C86" s="192"/>
      <c r="D86" s="49">
        <f>D87+D88</f>
        <v>700</v>
      </c>
      <c r="E86" s="49">
        <f t="shared" ref="E86:F86" si="28">E87+E88</f>
        <v>820</v>
      </c>
      <c r="F86" s="49">
        <f t="shared" si="28"/>
        <v>0</v>
      </c>
    </row>
    <row r="87" spans="1:6" ht="39" x14ac:dyDescent="0.25">
      <c r="A87" s="92">
        <v>3291</v>
      </c>
      <c r="B87" s="70" t="s">
        <v>292</v>
      </c>
      <c r="C87" s="192"/>
      <c r="D87" s="267">
        <v>100</v>
      </c>
      <c r="E87" s="43">
        <v>0</v>
      </c>
      <c r="F87" s="117"/>
    </row>
    <row r="88" spans="1:6" ht="26.25" x14ac:dyDescent="0.25">
      <c r="A88" s="92">
        <v>3299</v>
      </c>
      <c r="B88" s="94" t="s">
        <v>120</v>
      </c>
      <c r="C88" s="192"/>
      <c r="D88" s="268">
        <v>600</v>
      </c>
      <c r="E88" s="116">
        <v>820</v>
      </c>
      <c r="F88" s="263">
        <v>0</v>
      </c>
    </row>
    <row r="89" spans="1:6" hidden="1" x14ac:dyDescent="0.25">
      <c r="A89" s="166" t="s">
        <v>259</v>
      </c>
      <c r="B89" s="167" t="s">
        <v>270</v>
      </c>
      <c r="C89" s="243"/>
      <c r="D89" s="201">
        <f t="shared" ref="D89:E93" si="29">D90</f>
        <v>0</v>
      </c>
      <c r="E89" s="201">
        <f t="shared" si="29"/>
        <v>0</v>
      </c>
      <c r="F89" s="165" t="e">
        <f>E89/D89*100</f>
        <v>#DIV/0!</v>
      </c>
    </row>
    <row r="90" spans="1:6" hidden="1" x14ac:dyDescent="0.25">
      <c r="A90" s="106" t="s">
        <v>95</v>
      </c>
      <c r="B90" s="190" t="s">
        <v>96</v>
      </c>
      <c r="C90" s="243"/>
      <c r="D90" s="203">
        <f t="shared" si="29"/>
        <v>0</v>
      </c>
      <c r="E90" s="203">
        <f t="shared" si="29"/>
        <v>0</v>
      </c>
      <c r="F90" s="129" t="e">
        <f t="shared" ref="F90:F92" si="30">E90/D90*100</f>
        <v>#DIV/0!</v>
      </c>
    </row>
    <row r="91" spans="1:6" hidden="1" x14ac:dyDescent="0.25">
      <c r="A91" s="118">
        <v>3</v>
      </c>
      <c r="B91" s="119" t="s">
        <v>88</v>
      </c>
      <c r="C91" s="192"/>
      <c r="D91" s="205">
        <f t="shared" si="29"/>
        <v>0</v>
      </c>
      <c r="E91" s="205">
        <f t="shared" si="29"/>
        <v>0</v>
      </c>
      <c r="F91" s="130" t="e">
        <f t="shared" si="30"/>
        <v>#DIV/0!</v>
      </c>
    </row>
    <row r="92" spans="1:6" hidden="1" x14ac:dyDescent="0.25">
      <c r="A92" s="120">
        <v>32</v>
      </c>
      <c r="B92" s="121" t="s">
        <v>19</v>
      </c>
      <c r="C92" s="192"/>
      <c r="D92" s="204">
        <f t="shared" si="29"/>
        <v>0</v>
      </c>
      <c r="E92" s="204">
        <f t="shared" si="29"/>
        <v>0</v>
      </c>
      <c r="F92" s="131" t="e">
        <f t="shared" si="30"/>
        <v>#DIV/0!</v>
      </c>
    </row>
    <row r="93" spans="1:6" ht="26.25" hidden="1" x14ac:dyDescent="0.25">
      <c r="A93" s="111">
        <v>329</v>
      </c>
      <c r="B93" s="93" t="s">
        <v>120</v>
      </c>
      <c r="C93" s="192"/>
      <c r="D93" s="253">
        <f t="shared" si="29"/>
        <v>0</v>
      </c>
      <c r="E93" s="253">
        <f t="shared" si="29"/>
        <v>0</v>
      </c>
      <c r="F93" s="105" t="e">
        <f t="shared" ref="F93:F94" si="31">E93/D93*100</f>
        <v>#DIV/0!</v>
      </c>
    </row>
    <row r="94" spans="1:6" ht="26.25" hidden="1" x14ac:dyDescent="0.25">
      <c r="A94" s="92">
        <v>3299</v>
      </c>
      <c r="B94" s="94" t="s">
        <v>120</v>
      </c>
      <c r="C94" s="192"/>
      <c r="D94" s="194">
        <v>0</v>
      </c>
      <c r="E94" s="128">
        <v>0</v>
      </c>
      <c r="F94" s="117" t="e">
        <f t="shared" si="31"/>
        <v>#DIV/0!</v>
      </c>
    </row>
    <row r="95" spans="1:6" ht="26.25" hidden="1" x14ac:dyDescent="0.25">
      <c r="A95" s="235" t="s">
        <v>274</v>
      </c>
      <c r="B95" s="164" t="s">
        <v>275</v>
      </c>
      <c r="C95" s="200"/>
      <c r="D95" s="201">
        <f t="shared" ref="D95:E99" si="32">D96</f>
        <v>0</v>
      </c>
      <c r="E95" s="201">
        <f t="shared" si="32"/>
        <v>0</v>
      </c>
      <c r="F95" s="165" t="e">
        <f>E95/D95*100</f>
        <v>#DIV/0!</v>
      </c>
    </row>
    <row r="96" spans="1:6" hidden="1" x14ac:dyDescent="0.25">
      <c r="A96" s="75" t="s">
        <v>95</v>
      </c>
      <c r="B96" s="206" t="s">
        <v>96</v>
      </c>
      <c r="C96" s="192"/>
      <c r="D96" s="203">
        <f t="shared" si="32"/>
        <v>0</v>
      </c>
      <c r="E96" s="203">
        <f t="shared" si="32"/>
        <v>0</v>
      </c>
      <c r="F96" s="129" t="e">
        <f t="shared" ref="F96:F100" si="33">E96/D96*100</f>
        <v>#DIV/0!</v>
      </c>
    </row>
    <row r="97" spans="1:6" hidden="1" x14ac:dyDescent="0.25">
      <c r="A97" s="77">
        <v>3</v>
      </c>
      <c r="B97" s="83" t="s">
        <v>88</v>
      </c>
      <c r="C97" s="192"/>
      <c r="D97" s="205">
        <f t="shared" si="32"/>
        <v>0</v>
      </c>
      <c r="E97" s="205">
        <f t="shared" si="32"/>
        <v>0</v>
      </c>
      <c r="F97" s="130" t="e">
        <f t="shared" si="33"/>
        <v>#DIV/0!</v>
      </c>
    </row>
    <row r="98" spans="1:6" hidden="1" x14ac:dyDescent="0.25">
      <c r="A98" s="79">
        <v>32</v>
      </c>
      <c r="B98" s="80" t="s">
        <v>19</v>
      </c>
      <c r="C98" s="192"/>
      <c r="D98" s="204">
        <f t="shared" si="32"/>
        <v>0</v>
      </c>
      <c r="E98" s="204">
        <f t="shared" si="32"/>
        <v>0</v>
      </c>
      <c r="F98" s="131" t="e">
        <f t="shared" si="33"/>
        <v>#DIV/0!</v>
      </c>
    </row>
    <row r="99" spans="1:6" hidden="1" x14ac:dyDescent="0.25">
      <c r="A99" s="81">
        <v>323</v>
      </c>
      <c r="B99" s="82" t="s">
        <v>111</v>
      </c>
      <c r="C99" s="192"/>
      <c r="D99" s="253">
        <f t="shared" si="32"/>
        <v>0</v>
      </c>
      <c r="E99" s="253">
        <f t="shared" si="32"/>
        <v>0</v>
      </c>
      <c r="F99" s="105" t="e">
        <f t="shared" si="33"/>
        <v>#DIV/0!</v>
      </c>
    </row>
    <row r="100" spans="1:6" hidden="1" x14ac:dyDescent="0.25">
      <c r="A100" s="69">
        <v>3237</v>
      </c>
      <c r="B100" s="70" t="s">
        <v>117</v>
      </c>
      <c r="C100" s="192"/>
      <c r="D100" s="194">
        <v>0</v>
      </c>
      <c r="E100" s="128">
        <v>0</v>
      </c>
      <c r="F100" s="117" t="e">
        <f t="shared" si="33"/>
        <v>#DIV/0!</v>
      </c>
    </row>
    <row r="101" spans="1:6" x14ac:dyDescent="0.25">
      <c r="A101" s="178" t="s">
        <v>234</v>
      </c>
      <c r="B101" s="179" t="s">
        <v>235</v>
      </c>
      <c r="C101" s="200"/>
      <c r="D101" s="201">
        <f>D102</f>
        <v>531</v>
      </c>
      <c r="E101" s="169">
        <f t="shared" ref="D101:E105" si="34">E102</f>
        <v>0</v>
      </c>
      <c r="F101" s="165">
        <f t="shared" si="24"/>
        <v>0</v>
      </c>
    </row>
    <row r="102" spans="1:6" x14ac:dyDescent="0.25">
      <c r="A102" s="106" t="s">
        <v>95</v>
      </c>
      <c r="B102" s="190" t="s">
        <v>96</v>
      </c>
      <c r="C102" s="192"/>
      <c r="D102" s="203">
        <f>D103</f>
        <v>531</v>
      </c>
      <c r="E102" s="113">
        <f t="shared" si="34"/>
        <v>0</v>
      </c>
      <c r="F102" s="129">
        <f t="shared" si="24"/>
        <v>0</v>
      </c>
    </row>
    <row r="103" spans="1:6" x14ac:dyDescent="0.25">
      <c r="A103" s="108">
        <v>3</v>
      </c>
      <c r="B103" s="109" t="s">
        <v>88</v>
      </c>
      <c r="C103" s="192"/>
      <c r="D103" s="205">
        <f>D104</f>
        <v>531</v>
      </c>
      <c r="E103" s="114">
        <f t="shared" si="34"/>
        <v>0</v>
      </c>
      <c r="F103" s="130">
        <f t="shared" si="24"/>
        <v>0</v>
      </c>
    </row>
    <row r="104" spans="1:6" x14ac:dyDescent="0.25">
      <c r="A104" s="110">
        <v>32</v>
      </c>
      <c r="B104" s="102" t="s">
        <v>19</v>
      </c>
      <c r="C104" s="192"/>
      <c r="D104" s="204">
        <v>531</v>
      </c>
      <c r="E104" s="99">
        <f t="shared" si="34"/>
        <v>0</v>
      </c>
      <c r="F104" s="131">
        <f t="shared" si="24"/>
        <v>0</v>
      </c>
    </row>
    <row r="105" spans="1:6" x14ac:dyDescent="0.25">
      <c r="A105" s="111">
        <v>323</v>
      </c>
      <c r="B105" s="93" t="s">
        <v>111</v>
      </c>
      <c r="C105" s="192"/>
      <c r="D105" s="265">
        <f t="shared" si="34"/>
        <v>531</v>
      </c>
      <c r="E105" s="49">
        <f t="shared" si="34"/>
        <v>0</v>
      </c>
      <c r="F105" s="262">
        <f t="shared" si="24"/>
        <v>0</v>
      </c>
    </row>
    <row r="106" spans="1:6" x14ac:dyDescent="0.25">
      <c r="A106" s="92">
        <v>3237</v>
      </c>
      <c r="B106" s="94" t="s">
        <v>117</v>
      </c>
      <c r="C106" s="192"/>
      <c r="D106" s="268">
        <v>531</v>
      </c>
      <c r="E106" s="116">
        <v>0</v>
      </c>
      <c r="F106" s="263">
        <f t="shared" si="24"/>
        <v>0</v>
      </c>
    </row>
    <row r="107" spans="1:6" ht="51" hidden="1" x14ac:dyDescent="0.25">
      <c r="A107" s="202" t="s">
        <v>238</v>
      </c>
      <c r="B107" s="202" t="s">
        <v>239</v>
      </c>
      <c r="C107" s="200"/>
      <c r="D107" s="169">
        <f>D108+D121</f>
        <v>0</v>
      </c>
      <c r="E107" s="169">
        <f t="shared" ref="E107" si="35">E108+E121</f>
        <v>0</v>
      </c>
      <c r="F107" s="165" t="e">
        <f t="shared" si="24"/>
        <v>#DIV/0!</v>
      </c>
    </row>
    <row r="108" spans="1:6" hidden="1" x14ac:dyDescent="0.25">
      <c r="A108" s="106" t="s">
        <v>95</v>
      </c>
      <c r="B108" s="190" t="s">
        <v>96</v>
      </c>
      <c r="C108" s="192"/>
      <c r="D108" s="113">
        <f>D109</f>
        <v>0</v>
      </c>
      <c r="E108" s="113">
        <f t="shared" ref="E108" si="36">E109</f>
        <v>0</v>
      </c>
      <c r="F108" s="129" t="e">
        <f t="shared" si="24"/>
        <v>#DIV/0!</v>
      </c>
    </row>
    <row r="109" spans="1:6" hidden="1" x14ac:dyDescent="0.25">
      <c r="A109" s="118">
        <v>3</v>
      </c>
      <c r="B109" s="119" t="s">
        <v>88</v>
      </c>
      <c r="C109" s="192"/>
      <c r="D109" s="114">
        <f>D110+D117</f>
        <v>0</v>
      </c>
      <c r="E109" s="114">
        <f t="shared" ref="E109" si="37">E110+E117</f>
        <v>0</v>
      </c>
      <c r="F109" s="130" t="e">
        <f t="shared" si="24"/>
        <v>#DIV/0!</v>
      </c>
    </row>
    <row r="110" spans="1:6" hidden="1" x14ac:dyDescent="0.25">
      <c r="A110" s="110">
        <v>31</v>
      </c>
      <c r="B110" s="102" t="s">
        <v>10</v>
      </c>
      <c r="C110" s="192"/>
      <c r="D110" s="99">
        <f t="shared" ref="D110:E110" si="38">D111+D113+D115</f>
        <v>0</v>
      </c>
      <c r="E110" s="99">
        <f t="shared" si="38"/>
        <v>0</v>
      </c>
      <c r="F110" s="131" t="e">
        <f t="shared" si="24"/>
        <v>#DIV/0!</v>
      </c>
    </row>
    <row r="111" spans="1:6" hidden="1" x14ac:dyDescent="0.25">
      <c r="A111" s="111">
        <v>311</v>
      </c>
      <c r="B111" s="93" t="s">
        <v>133</v>
      </c>
      <c r="C111" s="192"/>
      <c r="D111" s="49">
        <f t="shared" ref="D111:E111" si="39">D112</f>
        <v>0</v>
      </c>
      <c r="E111" s="49">
        <f t="shared" si="39"/>
        <v>0</v>
      </c>
      <c r="F111" s="105" t="e">
        <f t="shared" si="24"/>
        <v>#DIV/0!</v>
      </c>
    </row>
    <row r="112" spans="1:6" hidden="1" x14ac:dyDescent="0.25">
      <c r="A112" s="92">
        <v>3111</v>
      </c>
      <c r="B112" s="94" t="s">
        <v>134</v>
      </c>
      <c r="C112" s="192"/>
      <c r="D112" s="72"/>
      <c r="E112" s="116"/>
      <c r="F112" s="117" t="e">
        <f t="shared" si="24"/>
        <v>#DIV/0!</v>
      </c>
    </row>
    <row r="113" spans="1:6" hidden="1" x14ac:dyDescent="0.25">
      <c r="A113" s="111">
        <v>312</v>
      </c>
      <c r="B113" s="93" t="s">
        <v>135</v>
      </c>
      <c r="C113" s="192"/>
      <c r="D113" s="49">
        <f t="shared" ref="D113:E113" si="40">D114</f>
        <v>0</v>
      </c>
      <c r="E113" s="49">
        <f t="shared" si="40"/>
        <v>0</v>
      </c>
      <c r="F113" s="105" t="e">
        <f t="shared" si="24"/>
        <v>#DIV/0!</v>
      </c>
    </row>
    <row r="114" spans="1:6" hidden="1" x14ac:dyDescent="0.25">
      <c r="A114" s="92">
        <v>3121</v>
      </c>
      <c r="B114" s="94" t="s">
        <v>135</v>
      </c>
      <c r="C114" s="192"/>
      <c r="D114" s="116"/>
      <c r="E114" s="116"/>
      <c r="F114" s="117" t="e">
        <f t="shared" si="24"/>
        <v>#DIV/0!</v>
      </c>
    </row>
    <row r="115" spans="1:6" hidden="1" x14ac:dyDescent="0.25">
      <c r="A115" s="111">
        <v>313</v>
      </c>
      <c r="B115" s="93" t="s">
        <v>136</v>
      </c>
      <c r="C115" s="192"/>
      <c r="D115" s="49">
        <f t="shared" ref="D115:E115" si="41">D116</f>
        <v>0</v>
      </c>
      <c r="E115" s="49">
        <f t="shared" si="41"/>
        <v>0</v>
      </c>
      <c r="F115" s="105" t="e">
        <f t="shared" si="24"/>
        <v>#DIV/0!</v>
      </c>
    </row>
    <row r="116" spans="1:6" ht="26.25" hidden="1" x14ac:dyDescent="0.25">
      <c r="A116" s="92">
        <v>3132</v>
      </c>
      <c r="B116" s="94" t="s">
        <v>137</v>
      </c>
      <c r="C116" s="192"/>
      <c r="D116" s="72"/>
      <c r="E116" s="116"/>
      <c r="F116" s="117" t="e">
        <f t="shared" si="24"/>
        <v>#DIV/0!</v>
      </c>
    </row>
    <row r="117" spans="1:6" hidden="1" x14ac:dyDescent="0.25">
      <c r="A117" s="110">
        <v>32</v>
      </c>
      <c r="B117" s="102" t="s">
        <v>19</v>
      </c>
      <c r="C117" s="192"/>
      <c r="D117" s="99">
        <f t="shared" ref="D117:E117" si="42">D118</f>
        <v>0</v>
      </c>
      <c r="E117" s="99">
        <f t="shared" si="42"/>
        <v>0</v>
      </c>
      <c r="F117" s="131" t="e">
        <f t="shared" ref="F117:F165" si="43">E117/D117*100</f>
        <v>#DIV/0!</v>
      </c>
    </row>
    <row r="118" spans="1:6" hidden="1" x14ac:dyDescent="0.25">
      <c r="A118" s="111">
        <v>321</v>
      </c>
      <c r="B118" s="93" t="s">
        <v>103</v>
      </c>
      <c r="C118" s="192"/>
      <c r="D118" s="49">
        <f t="shared" ref="D118:E118" si="44">SUM(D119:D120)</f>
        <v>0</v>
      </c>
      <c r="E118" s="49">
        <f t="shared" si="44"/>
        <v>0</v>
      </c>
      <c r="F118" s="105" t="e">
        <f t="shared" si="24"/>
        <v>#DIV/0!</v>
      </c>
    </row>
    <row r="119" spans="1:6" hidden="1" x14ac:dyDescent="0.25">
      <c r="A119" s="92">
        <v>3211</v>
      </c>
      <c r="B119" s="94" t="s">
        <v>104</v>
      </c>
      <c r="C119" s="192"/>
      <c r="D119" s="116"/>
      <c r="E119" s="116"/>
      <c r="F119" s="117" t="e">
        <f t="shared" si="24"/>
        <v>#DIV/0!</v>
      </c>
    </row>
    <row r="120" spans="1:6" ht="26.25" hidden="1" x14ac:dyDescent="0.25">
      <c r="A120" s="92">
        <v>3212</v>
      </c>
      <c r="B120" s="94" t="s">
        <v>138</v>
      </c>
      <c r="C120" s="192"/>
      <c r="D120" s="116"/>
      <c r="E120" s="116"/>
      <c r="F120" s="117" t="e">
        <f t="shared" si="24"/>
        <v>#DIV/0!</v>
      </c>
    </row>
    <row r="121" spans="1:6" hidden="1" x14ac:dyDescent="0.25">
      <c r="A121" s="106" t="s">
        <v>236</v>
      </c>
      <c r="B121" s="107" t="s">
        <v>237</v>
      </c>
      <c r="C121" s="192"/>
      <c r="D121" s="113">
        <f t="shared" ref="D121:E121" si="45">D122</f>
        <v>0</v>
      </c>
      <c r="E121" s="113">
        <f t="shared" si="45"/>
        <v>0</v>
      </c>
      <c r="F121" s="129" t="e">
        <f t="shared" si="43"/>
        <v>#DIV/0!</v>
      </c>
    </row>
    <row r="122" spans="1:6" hidden="1" x14ac:dyDescent="0.25">
      <c r="A122" s="118">
        <v>3</v>
      </c>
      <c r="B122" s="119" t="s">
        <v>88</v>
      </c>
      <c r="C122" s="192"/>
      <c r="D122" s="114">
        <f t="shared" ref="D122:E122" si="46">D123+D130</f>
        <v>0</v>
      </c>
      <c r="E122" s="114">
        <f t="shared" si="46"/>
        <v>0</v>
      </c>
      <c r="F122" s="130" t="e">
        <f t="shared" si="43"/>
        <v>#DIV/0!</v>
      </c>
    </row>
    <row r="123" spans="1:6" hidden="1" x14ac:dyDescent="0.25">
      <c r="A123" s="110">
        <v>31</v>
      </c>
      <c r="B123" s="102" t="s">
        <v>10</v>
      </c>
      <c r="C123" s="192"/>
      <c r="D123" s="99">
        <f t="shared" ref="D123:E123" si="47">D124+D126+D128</f>
        <v>0</v>
      </c>
      <c r="E123" s="99">
        <f t="shared" si="47"/>
        <v>0</v>
      </c>
      <c r="F123" s="131" t="e">
        <f t="shared" si="43"/>
        <v>#DIV/0!</v>
      </c>
    </row>
    <row r="124" spans="1:6" hidden="1" x14ac:dyDescent="0.25">
      <c r="A124" s="111">
        <v>311</v>
      </c>
      <c r="B124" s="93" t="s">
        <v>133</v>
      </c>
      <c r="C124" s="192"/>
      <c r="D124" s="49">
        <f t="shared" ref="D124:E124" si="48">D125</f>
        <v>0</v>
      </c>
      <c r="E124" s="49">
        <f t="shared" si="48"/>
        <v>0</v>
      </c>
      <c r="F124" s="105" t="e">
        <f t="shared" si="43"/>
        <v>#DIV/0!</v>
      </c>
    </row>
    <row r="125" spans="1:6" hidden="1" x14ac:dyDescent="0.25">
      <c r="A125" s="92">
        <v>3111</v>
      </c>
      <c r="B125" s="94" t="s">
        <v>134</v>
      </c>
      <c r="C125" s="192"/>
      <c r="D125" s="116">
        <v>0</v>
      </c>
      <c r="E125" s="116">
        <v>0</v>
      </c>
      <c r="F125" s="117" t="e">
        <f t="shared" si="43"/>
        <v>#DIV/0!</v>
      </c>
    </row>
    <row r="126" spans="1:6" hidden="1" x14ac:dyDescent="0.25">
      <c r="A126" s="111">
        <v>312</v>
      </c>
      <c r="B126" s="93" t="s">
        <v>135</v>
      </c>
      <c r="C126" s="192"/>
      <c r="D126" s="49">
        <f t="shared" ref="D126:E126" si="49">D127</f>
        <v>0</v>
      </c>
      <c r="E126" s="49">
        <f t="shared" si="49"/>
        <v>0</v>
      </c>
      <c r="F126" s="105" t="e">
        <f t="shared" si="43"/>
        <v>#DIV/0!</v>
      </c>
    </row>
    <row r="127" spans="1:6" hidden="1" x14ac:dyDescent="0.25">
      <c r="A127" s="92">
        <v>3121</v>
      </c>
      <c r="B127" s="94" t="s">
        <v>135</v>
      </c>
      <c r="C127" s="192"/>
      <c r="D127" s="116"/>
      <c r="E127" s="116"/>
      <c r="F127" s="117" t="e">
        <f t="shared" si="43"/>
        <v>#DIV/0!</v>
      </c>
    </row>
    <row r="128" spans="1:6" hidden="1" x14ac:dyDescent="0.25">
      <c r="A128" s="111">
        <v>313</v>
      </c>
      <c r="B128" s="93" t="s">
        <v>136</v>
      </c>
      <c r="C128" s="192"/>
      <c r="D128" s="49">
        <f t="shared" ref="D128:E128" si="50">D129</f>
        <v>0</v>
      </c>
      <c r="E128" s="49">
        <f t="shared" si="50"/>
        <v>0</v>
      </c>
      <c r="F128" s="105" t="e">
        <f t="shared" si="43"/>
        <v>#DIV/0!</v>
      </c>
    </row>
    <row r="129" spans="1:6" ht="26.25" hidden="1" x14ac:dyDescent="0.25">
      <c r="A129" s="92">
        <v>3132</v>
      </c>
      <c r="B129" s="94" t="s">
        <v>137</v>
      </c>
      <c r="C129" s="192"/>
      <c r="D129" s="116"/>
      <c r="E129" s="116"/>
      <c r="F129" s="117" t="e">
        <f t="shared" si="43"/>
        <v>#DIV/0!</v>
      </c>
    </row>
    <row r="130" spans="1:6" hidden="1" x14ac:dyDescent="0.25">
      <c r="A130" s="110">
        <v>32</v>
      </c>
      <c r="B130" s="102" t="s">
        <v>19</v>
      </c>
      <c r="C130" s="192"/>
      <c r="D130" s="99">
        <f t="shared" ref="D130:E130" si="51">D131</f>
        <v>0</v>
      </c>
      <c r="E130" s="99">
        <f t="shared" si="51"/>
        <v>0</v>
      </c>
      <c r="F130" s="131" t="e">
        <f t="shared" si="43"/>
        <v>#DIV/0!</v>
      </c>
    </row>
    <row r="131" spans="1:6" hidden="1" x14ac:dyDescent="0.25">
      <c r="A131" s="111">
        <v>321</v>
      </c>
      <c r="B131" s="93" t="s">
        <v>103</v>
      </c>
      <c r="C131" s="192"/>
      <c r="D131" s="49">
        <f t="shared" ref="D131:E131" si="52">SUM(D132:D133)</f>
        <v>0</v>
      </c>
      <c r="E131" s="49">
        <f t="shared" si="52"/>
        <v>0</v>
      </c>
      <c r="F131" s="105" t="e">
        <f t="shared" si="43"/>
        <v>#DIV/0!</v>
      </c>
    </row>
    <row r="132" spans="1:6" hidden="1" x14ac:dyDescent="0.25">
      <c r="A132" s="92">
        <v>3211</v>
      </c>
      <c r="B132" s="94" t="s">
        <v>104</v>
      </c>
      <c r="C132" s="192"/>
      <c r="D132" s="116"/>
      <c r="E132" s="116"/>
      <c r="F132" s="117" t="e">
        <f t="shared" si="43"/>
        <v>#DIV/0!</v>
      </c>
    </row>
    <row r="133" spans="1:6" ht="26.25" hidden="1" x14ac:dyDescent="0.25">
      <c r="A133" s="92">
        <v>3212</v>
      </c>
      <c r="B133" s="94" t="s">
        <v>138</v>
      </c>
      <c r="C133" s="192"/>
      <c r="D133" s="116"/>
      <c r="E133" s="116"/>
      <c r="F133" s="117" t="e">
        <f t="shared" si="43"/>
        <v>#DIV/0!</v>
      </c>
    </row>
    <row r="134" spans="1:6" ht="51" x14ac:dyDescent="0.25">
      <c r="A134" s="207" t="s">
        <v>247</v>
      </c>
      <c r="B134" s="207" t="s">
        <v>248</v>
      </c>
      <c r="C134" s="200"/>
      <c r="D134" s="244">
        <f>D135+D152</f>
        <v>100277</v>
      </c>
      <c r="E134" s="244">
        <f>E135+E152</f>
        <v>96374.48000000001</v>
      </c>
      <c r="F134" s="165">
        <f t="shared" si="43"/>
        <v>96.10826011946908</v>
      </c>
    </row>
    <row r="135" spans="1:6" x14ac:dyDescent="0.25">
      <c r="A135" s="75" t="s">
        <v>95</v>
      </c>
      <c r="B135" s="206" t="s">
        <v>96</v>
      </c>
      <c r="C135" s="192"/>
      <c r="D135" s="245">
        <f>D136</f>
        <v>26072.02</v>
      </c>
      <c r="E135" s="245">
        <f>E136</f>
        <v>25057.37</v>
      </c>
      <c r="F135" s="129">
        <f t="shared" si="43"/>
        <v>96.1082800642221</v>
      </c>
    </row>
    <row r="136" spans="1:6" x14ac:dyDescent="0.25">
      <c r="A136" s="60">
        <v>3</v>
      </c>
      <c r="B136" s="61" t="s">
        <v>88</v>
      </c>
      <c r="C136" s="192"/>
      <c r="D136" s="246">
        <f>D137+D144</f>
        <v>26072.02</v>
      </c>
      <c r="E136" s="246">
        <f>E137+E144</f>
        <v>25057.37</v>
      </c>
      <c r="F136" s="130">
        <f t="shared" si="43"/>
        <v>96.1082800642221</v>
      </c>
    </row>
    <row r="137" spans="1:6" x14ac:dyDescent="0.25">
      <c r="A137" s="79">
        <v>31</v>
      </c>
      <c r="B137" s="80" t="s">
        <v>10</v>
      </c>
      <c r="C137" s="192"/>
      <c r="D137" s="101">
        <f>D138+D140+D142</f>
        <v>24407.5</v>
      </c>
      <c r="E137" s="101">
        <f>E138+E140+E142</f>
        <v>23914.379999999997</v>
      </c>
      <c r="F137" s="131">
        <f t="shared" si="43"/>
        <v>97.979637406534863</v>
      </c>
    </row>
    <row r="138" spans="1:6" x14ac:dyDescent="0.25">
      <c r="A138" s="81">
        <v>311</v>
      </c>
      <c r="B138" s="82" t="s">
        <v>133</v>
      </c>
      <c r="C138" s="192"/>
      <c r="D138" s="258">
        <f>D139</f>
        <v>19500</v>
      </c>
      <c r="E138" s="68">
        <f>E139</f>
        <v>19456.05</v>
      </c>
      <c r="F138" s="262">
        <f t="shared" si="43"/>
        <v>99.774615384615387</v>
      </c>
    </row>
    <row r="139" spans="1:6" x14ac:dyDescent="0.25">
      <c r="A139" s="69">
        <v>3111</v>
      </c>
      <c r="B139" s="70" t="s">
        <v>134</v>
      </c>
      <c r="C139" s="192"/>
      <c r="D139" s="259">
        <v>19500</v>
      </c>
      <c r="E139" s="128">
        <v>19456.05</v>
      </c>
      <c r="F139" s="263">
        <f t="shared" si="43"/>
        <v>99.774615384615387</v>
      </c>
    </row>
    <row r="140" spans="1:6" x14ac:dyDescent="0.25">
      <c r="A140" s="81">
        <v>312</v>
      </c>
      <c r="B140" s="82" t="s">
        <v>135</v>
      </c>
      <c r="C140" s="192"/>
      <c r="D140" s="258">
        <f>D141</f>
        <v>1690</v>
      </c>
      <c r="E140" s="68">
        <f>E141</f>
        <v>1248</v>
      </c>
      <c r="F140" s="262">
        <f t="shared" si="43"/>
        <v>73.846153846153854</v>
      </c>
    </row>
    <row r="141" spans="1:6" x14ac:dyDescent="0.25">
      <c r="A141" s="69">
        <v>3121</v>
      </c>
      <c r="B141" s="70" t="s">
        <v>135</v>
      </c>
      <c r="C141" s="192"/>
      <c r="D141" s="259">
        <v>1690</v>
      </c>
      <c r="E141" s="128">
        <v>1248</v>
      </c>
      <c r="F141" s="263">
        <f t="shared" si="43"/>
        <v>73.846153846153854</v>
      </c>
    </row>
    <row r="142" spans="1:6" x14ac:dyDescent="0.25">
      <c r="A142" s="81">
        <v>313</v>
      </c>
      <c r="B142" s="82" t="s">
        <v>136</v>
      </c>
      <c r="C142" s="192"/>
      <c r="D142" s="258">
        <f>D143</f>
        <v>3217.5</v>
      </c>
      <c r="E142" s="68">
        <f>E143</f>
        <v>3210.33</v>
      </c>
      <c r="F142" s="262">
        <f t="shared" si="43"/>
        <v>99.777156177156172</v>
      </c>
    </row>
    <row r="143" spans="1:6" ht="26.25" x14ac:dyDescent="0.25">
      <c r="A143" s="69">
        <v>3132</v>
      </c>
      <c r="B143" s="70" t="s">
        <v>137</v>
      </c>
      <c r="C143" s="192"/>
      <c r="D143" s="259">
        <v>3217.5</v>
      </c>
      <c r="E143" s="128">
        <v>3210.33</v>
      </c>
      <c r="F143" s="263">
        <f t="shared" si="43"/>
        <v>99.777156177156172</v>
      </c>
    </row>
    <row r="144" spans="1:6" x14ac:dyDescent="0.25">
      <c r="A144" s="79">
        <v>32</v>
      </c>
      <c r="B144" s="80" t="s">
        <v>19</v>
      </c>
      <c r="C144" s="192"/>
      <c r="D144" s="65">
        <f>D145+D149</f>
        <v>1664.52</v>
      </c>
      <c r="E144" s="65">
        <f t="shared" ref="E144" si="53">E145+E149</f>
        <v>1142.99</v>
      </c>
      <c r="F144" s="131">
        <f t="shared" si="43"/>
        <v>68.667844183308105</v>
      </c>
    </row>
    <row r="145" spans="1:6" x14ac:dyDescent="0.25">
      <c r="A145" s="81">
        <v>321</v>
      </c>
      <c r="B145" s="82" t="s">
        <v>103</v>
      </c>
      <c r="C145" s="192"/>
      <c r="D145" s="258">
        <f>SUM(D146:D148)</f>
        <v>1326.52</v>
      </c>
      <c r="E145" s="68">
        <f t="shared" ref="E145" si="54">SUM(E146:E148)</f>
        <v>1142.99</v>
      </c>
      <c r="F145" s="262">
        <f t="shared" si="43"/>
        <v>86.164550854868381</v>
      </c>
    </row>
    <row r="146" spans="1:6" x14ac:dyDescent="0.25">
      <c r="A146" s="69">
        <v>3211</v>
      </c>
      <c r="B146" s="70" t="s">
        <v>104</v>
      </c>
      <c r="C146" s="192"/>
      <c r="D146" s="259">
        <v>78</v>
      </c>
      <c r="E146" s="128">
        <v>85.8</v>
      </c>
      <c r="F146" s="263">
        <f t="shared" si="43"/>
        <v>109.99999999999999</v>
      </c>
    </row>
    <row r="147" spans="1:6" ht="26.25" x14ac:dyDescent="0.25">
      <c r="A147" s="69">
        <v>3212</v>
      </c>
      <c r="B147" s="70" t="s">
        <v>138</v>
      </c>
      <c r="C147" s="192"/>
      <c r="D147" s="259">
        <v>1235.52</v>
      </c>
      <c r="E147" s="128">
        <v>1057.19</v>
      </c>
      <c r="F147" s="263">
        <f t="shared" si="43"/>
        <v>85.566401191401198</v>
      </c>
    </row>
    <row r="148" spans="1:6" x14ac:dyDescent="0.25">
      <c r="A148" s="69">
        <v>3213</v>
      </c>
      <c r="B148" s="70" t="s">
        <v>105</v>
      </c>
      <c r="C148" s="192"/>
      <c r="D148" s="269">
        <v>13</v>
      </c>
      <c r="E148" s="128">
        <v>0</v>
      </c>
      <c r="F148" s="263">
        <f t="shared" si="43"/>
        <v>0</v>
      </c>
    </row>
    <row r="149" spans="1:6" x14ac:dyDescent="0.25">
      <c r="A149" s="81">
        <v>323</v>
      </c>
      <c r="B149" s="82" t="s">
        <v>111</v>
      </c>
      <c r="C149" s="192"/>
      <c r="D149" s="258">
        <f>SUM(D150:D151)</f>
        <v>338</v>
      </c>
      <c r="E149" s="68">
        <f>SUM(E150:E151)</f>
        <v>0</v>
      </c>
      <c r="F149" s="262">
        <f t="shared" si="43"/>
        <v>0</v>
      </c>
    </row>
    <row r="150" spans="1:6" x14ac:dyDescent="0.25">
      <c r="A150" s="69">
        <v>3236</v>
      </c>
      <c r="B150" s="70" t="s">
        <v>116</v>
      </c>
      <c r="C150" s="192"/>
      <c r="D150" s="269">
        <v>325</v>
      </c>
      <c r="E150" s="128">
        <v>0</v>
      </c>
      <c r="F150" s="263">
        <f t="shared" si="43"/>
        <v>0</v>
      </c>
    </row>
    <row r="151" spans="1:6" x14ac:dyDescent="0.25">
      <c r="A151" s="69">
        <v>3237</v>
      </c>
      <c r="B151" s="70" t="s">
        <v>117</v>
      </c>
      <c r="C151" s="192"/>
      <c r="D151" s="269">
        <v>13</v>
      </c>
      <c r="E151" s="128">
        <v>0</v>
      </c>
      <c r="F151" s="263">
        <f t="shared" si="43"/>
        <v>0</v>
      </c>
    </row>
    <row r="152" spans="1:6" x14ac:dyDescent="0.25">
      <c r="A152" s="75" t="s">
        <v>236</v>
      </c>
      <c r="B152" s="76" t="s">
        <v>237</v>
      </c>
      <c r="C152" s="192"/>
      <c r="D152" s="59">
        <f>D153</f>
        <v>74204.98</v>
      </c>
      <c r="E152" s="59">
        <f>E153</f>
        <v>71317.110000000015</v>
      </c>
      <c r="F152" s="129">
        <f t="shared" si="43"/>
        <v>96.108253111853173</v>
      </c>
    </row>
    <row r="153" spans="1:6" x14ac:dyDescent="0.25">
      <c r="A153" s="60">
        <v>3</v>
      </c>
      <c r="B153" s="61" t="s">
        <v>88</v>
      </c>
      <c r="C153" s="192"/>
      <c r="D153" s="62">
        <f>D154+D161</f>
        <v>74204.98</v>
      </c>
      <c r="E153" s="246">
        <f>E154+E161</f>
        <v>71317.110000000015</v>
      </c>
      <c r="F153" s="130">
        <f t="shared" si="43"/>
        <v>96.108253111853173</v>
      </c>
    </row>
    <row r="154" spans="1:6" x14ac:dyDescent="0.25">
      <c r="A154" s="79">
        <v>31</v>
      </c>
      <c r="B154" s="80" t="s">
        <v>10</v>
      </c>
      <c r="C154" s="192"/>
      <c r="D154" s="65">
        <f>D155+D157+D159</f>
        <v>69467.5</v>
      </c>
      <c r="E154" s="101">
        <f>E155+E157+E159</f>
        <v>68063.98000000001</v>
      </c>
      <c r="F154" s="131">
        <f t="shared" si="43"/>
        <v>97.979601972145261</v>
      </c>
    </row>
    <row r="155" spans="1:6" x14ac:dyDescent="0.25">
      <c r="A155" s="81">
        <v>311</v>
      </c>
      <c r="B155" s="82" t="s">
        <v>133</v>
      </c>
      <c r="C155" s="192"/>
      <c r="D155" s="258">
        <f>D156</f>
        <v>55500</v>
      </c>
      <c r="E155" s="68">
        <f>E156</f>
        <v>55374.91</v>
      </c>
      <c r="F155" s="262">
        <f t="shared" si="43"/>
        <v>99.774612612612628</v>
      </c>
    </row>
    <row r="156" spans="1:6" x14ac:dyDescent="0.25">
      <c r="A156" s="69">
        <v>3111</v>
      </c>
      <c r="B156" s="70" t="s">
        <v>134</v>
      </c>
      <c r="C156" s="192"/>
      <c r="D156" s="259">
        <v>55500</v>
      </c>
      <c r="E156" s="128">
        <v>55374.91</v>
      </c>
      <c r="F156" s="263">
        <f t="shared" si="43"/>
        <v>99.774612612612628</v>
      </c>
    </row>
    <row r="157" spans="1:6" x14ac:dyDescent="0.25">
      <c r="A157" s="81">
        <v>312</v>
      </c>
      <c r="B157" s="82" t="s">
        <v>135</v>
      </c>
      <c r="C157" s="192"/>
      <c r="D157" s="258">
        <f>D158</f>
        <v>4810</v>
      </c>
      <c r="E157" s="68">
        <f>E158</f>
        <v>3552</v>
      </c>
      <c r="F157" s="262">
        <f t="shared" si="43"/>
        <v>73.846153846153854</v>
      </c>
    </row>
    <row r="158" spans="1:6" x14ac:dyDescent="0.25">
      <c r="A158" s="69">
        <v>3121</v>
      </c>
      <c r="B158" s="70" t="s">
        <v>135</v>
      </c>
      <c r="C158" s="192"/>
      <c r="D158" s="259">
        <v>4810</v>
      </c>
      <c r="E158" s="128">
        <v>3552</v>
      </c>
      <c r="F158" s="263">
        <f t="shared" si="43"/>
        <v>73.846153846153854</v>
      </c>
    </row>
    <row r="159" spans="1:6" x14ac:dyDescent="0.25">
      <c r="A159" s="81">
        <v>313</v>
      </c>
      <c r="B159" s="82" t="s">
        <v>136</v>
      </c>
      <c r="C159" s="192"/>
      <c r="D159" s="258">
        <f>D160</f>
        <v>9157.5</v>
      </c>
      <c r="E159" s="68">
        <f>E160</f>
        <v>9137.07</v>
      </c>
      <c r="F159" s="262">
        <f t="shared" si="43"/>
        <v>99.776904176904168</v>
      </c>
    </row>
    <row r="160" spans="1:6" ht="26.25" x14ac:dyDescent="0.25">
      <c r="A160" s="69">
        <v>3132</v>
      </c>
      <c r="B160" s="70" t="s">
        <v>137</v>
      </c>
      <c r="C160" s="192"/>
      <c r="D160" s="259">
        <v>9157.5</v>
      </c>
      <c r="E160" s="128">
        <v>9137.07</v>
      </c>
      <c r="F160" s="263">
        <f t="shared" si="43"/>
        <v>99.776904176904168</v>
      </c>
    </row>
    <row r="161" spans="1:6" x14ac:dyDescent="0.25">
      <c r="A161" s="79">
        <v>32</v>
      </c>
      <c r="B161" s="80" t="s">
        <v>19</v>
      </c>
      <c r="C161" s="192"/>
      <c r="D161" s="65">
        <f>D162+D166</f>
        <v>4737.4799999999996</v>
      </c>
      <c r="E161" s="65">
        <f>E162+E166</f>
        <v>3253.1299999999997</v>
      </c>
      <c r="F161" s="131">
        <f t="shared" si="43"/>
        <v>68.667941606085932</v>
      </c>
    </row>
    <row r="162" spans="1:6" x14ac:dyDescent="0.25">
      <c r="A162" s="81">
        <v>321</v>
      </c>
      <c r="B162" s="82" t="s">
        <v>103</v>
      </c>
      <c r="C162" s="192"/>
      <c r="D162" s="262">
        <f>D163+D164+D165</f>
        <v>3775.48</v>
      </c>
      <c r="E162" s="68">
        <f>E163+E164+E165</f>
        <v>3253.1299999999997</v>
      </c>
      <c r="F162" s="262">
        <f t="shared" si="43"/>
        <v>86.164673101168589</v>
      </c>
    </row>
    <row r="163" spans="1:6" x14ac:dyDescent="0.25">
      <c r="A163" s="69">
        <v>3211</v>
      </c>
      <c r="B163" s="70" t="s">
        <v>104</v>
      </c>
      <c r="C163" s="192"/>
      <c r="D163" s="270">
        <v>222</v>
      </c>
      <c r="E163" s="128">
        <v>244.2</v>
      </c>
      <c r="F163" s="263">
        <f t="shared" si="43"/>
        <v>109.99999999999999</v>
      </c>
    </row>
    <row r="164" spans="1:6" ht="26.25" x14ac:dyDescent="0.25">
      <c r="A164" s="69">
        <v>3212</v>
      </c>
      <c r="B164" s="70" t="s">
        <v>138</v>
      </c>
      <c r="C164" s="192"/>
      <c r="D164" s="271">
        <v>3516.48</v>
      </c>
      <c r="E164" s="128">
        <v>3008.93</v>
      </c>
      <c r="F164" s="263">
        <f t="shared" si="43"/>
        <v>85.566532441532445</v>
      </c>
    </row>
    <row r="165" spans="1:6" x14ac:dyDescent="0.25">
      <c r="A165" s="69">
        <v>3213</v>
      </c>
      <c r="B165" s="70" t="s">
        <v>105</v>
      </c>
      <c r="C165" s="192"/>
      <c r="D165" s="272">
        <v>37</v>
      </c>
      <c r="E165" s="128">
        <v>0</v>
      </c>
      <c r="F165" s="263">
        <f t="shared" si="43"/>
        <v>0</v>
      </c>
    </row>
    <row r="166" spans="1:6" x14ac:dyDescent="0.25">
      <c r="A166" s="81">
        <v>323</v>
      </c>
      <c r="B166" s="82" t="s">
        <v>111</v>
      </c>
      <c r="C166" s="192"/>
      <c r="D166" s="273">
        <f>D167+D168</f>
        <v>962</v>
      </c>
      <c r="E166" s="253">
        <f>E167+E168</f>
        <v>0</v>
      </c>
      <c r="F166" s="263"/>
    </row>
    <row r="167" spans="1:6" x14ac:dyDescent="0.25">
      <c r="A167" s="69">
        <v>3236</v>
      </c>
      <c r="B167" s="70" t="s">
        <v>116</v>
      </c>
      <c r="C167" s="192"/>
      <c r="D167" s="272">
        <v>925</v>
      </c>
      <c r="E167" s="128">
        <v>0</v>
      </c>
      <c r="F167" s="263"/>
    </row>
    <row r="168" spans="1:6" x14ac:dyDescent="0.25">
      <c r="A168" s="69">
        <v>3237</v>
      </c>
      <c r="B168" s="70" t="s">
        <v>117</v>
      </c>
      <c r="C168" s="192"/>
      <c r="D168" s="272">
        <v>37</v>
      </c>
      <c r="E168" s="128">
        <v>0</v>
      </c>
      <c r="F168" s="263"/>
    </row>
    <row r="169" spans="1:6" x14ac:dyDescent="0.25">
      <c r="A169" s="161" t="s">
        <v>240</v>
      </c>
      <c r="B169" s="161" t="s">
        <v>93</v>
      </c>
      <c r="C169" s="199"/>
      <c r="D169" s="162">
        <f>D170+D178</f>
        <v>0</v>
      </c>
      <c r="E169" s="162">
        <f>E170+E178</f>
        <v>4577.51</v>
      </c>
      <c r="F169" s="160" t="s">
        <v>191</v>
      </c>
    </row>
    <row r="170" spans="1:6" x14ac:dyDescent="0.25">
      <c r="A170" s="166" t="s">
        <v>255</v>
      </c>
      <c r="B170" s="172" t="s">
        <v>139</v>
      </c>
      <c r="C170" s="200"/>
      <c r="D170" s="169">
        <f t="shared" ref="D170:E173" si="55">D171</f>
        <v>0</v>
      </c>
      <c r="E170" s="169">
        <f t="shared" si="55"/>
        <v>2577.5100000000002</v>
      </c>
      <c r="F170" s="165" t="s">
        <v>191</v>
      </c>
    </row>
    <row r="171" spans="1:6" x14ac:dyDescent="0.25">
      <c r="A171" s="106" t="s">
        <v>95</v>
      </c>
      <c r="B171" s="190" t="s">
        <v>96</v>
      </c>
      <c r="C171" s="192"/>
      <c r="D171" s="113">
        <f t="shared" si="55"/>
        <v>0</v>
      </c>
      <c r="E171" s="113">
        <f t="shared" si="55"/>
        <v>2577.5100000000002</v>
      </c>
      <c r="F171" s="129" t="s">
        <v>191</v>
      </c>
    </row>
    <row r="172" spans="1:6" ht="26.25" x14ac:dyDescent="0.25">
      <c r="A172" s="108">
        <v>4</v>
      </c>
      <c r="B172" s="124" t="s">
        <v>11</v>
      </c>
      <c r="C172" s="192"/>
      <c r="D172" s="114">
        <f t="shared" si="55"/>
        <v>0</v>
      </c>
      <c r="E172" s="114">
        <f t="shared" si="55"/>
        <v>2577.5100000000002</v>
      </c>
      <c r="F172" s="130" t="s">
        <v>191</v>
      </c>
    </row>
    <row r="173" spans="1:6" ht="39" x14ac:dyDescent="0.25">
      <c r="A173" s="110">
        <v>42</v>
      </c>
      <c r="B173" s="102" t="s">
        <v>140</v>
      </c>
      <c r="C173" s="192"/>
      <c r="D173" s="99">
        <f t="shared" si="55"/>
        <v>0</v>
      </c>
      <c r="E173" s="99">
        <f t="shared" si="55"/>
        <v>2577.5100000000002</v>
      </c>
      <c r="F173" s="131" t="s">
        <v>191</v>
      </c>
    </row>
    <row r="174" spans="1:6" x14ac:dyDescent="0.25">
      <c r="A174" s="111">
        <v>422</v>
      </c>
      <c r="B174" s="93" t="s">
        <v>141</v>
      </c>
      <c r="C174" s="192"/>
      <c r="D174" s="49">
        <f t="shared" ref="D174:E174" si="56">SUM(D175:D177)</f>
        <v>0</v>
      </c>
      <c r="E174" s="49">
        <f t="shared" si="56"/>
        <v>2577.5100000000002</v>
      </c>
      <c r="F174" s="105" t="s">
        <v>191</v>
      </c>
    </row>
    <row r="175" spans="1:6" x14ac:dyDescent="0.25">
      <c r="A175" s="92">
        <v>4221</v>
      </c>
      <c r="B175" s="94" t="s">
        <v>142</v>
      </c>
      <c r="C175" s="192"/>
      <c r="D175" s="116"/>
      <c r="E175" s="116">
        <v>0</v>
      </c>
      <c r="F175" s="117"/>
    </row>
    <row r="176" spans="1:6" x14ac:dyDescent="0.25">
      <c r="A176" s="92">
        <v>4223</v>
      </c>
      <c r="B176" s="94" t="s">
        <v>217</v>
      </c>
      <c r="C176" s="192"/>
      <c r="D176" s="116"/>
      <c r="E176" s="116">
        <v>2577.5100000000002</v>
      </c>
      <c r="F176" s="117"/>
    </row>
    <row r="177" spans="1:6" ht="26.25" x14ac:dyDescent="0.25">
      <c r="A177" s="92">
        <v>4227</v>
      </c>
      <c r="B177" s="94" t="s">
        <v>164</v>
      </c>
      <c r="C177" s="192"/>
      <c r="D177" s="116"/>
      <c r="E177" s="116">
        <v>0</v>
      </c>
      <c r="F177" s="117"/>
    </row>
    <row r="178" spans="1:6" x14ac:dyDescent="0.25">
      <c r="A178" s="166" t="s">
        <v>241</v>
      </c>
      <c r="B178" s="172" t="s">
        <v>242</v>
      </c>
      <c r="C178" s="200"/>
      <c r="D178" s="201">
        <f>D179</f>
        <v>0</v>
      </c>
      <c r="E178" s="169">
        <f t="shared" ref="E178:E182" si="57">E179</f>
        <v>2000</v>
      </c>
      <c r="F178" s="165" t="s">
        <v>191</v>
      </c>
    </row>
    <row r="179" spans="1:6" x14ac:dyDescent="0.25">
      <c r="A179" s="106" t="s">
        <v>95</v>
      </c>
      <c r="B179" s="190" t="s">
        <v>96</v>
      </c>
      <c r="C179" s="192"/>
      <c r="D179" s="203">
        <f>D180</f>
        <v>0</v>
      </c>
      <c r="E179" s="113">
        <f t="shared" si="57"/>
        <v>2000</v>
      </c>
      <c r="F179" s="129" t="s">
        <v>191</v>
      </c>
    </row>
    <row r="180" spans="1:6" ht="26.25" x14ac:dyDescent="0.25">
      <c r="A180" s="108">
        <v>4</v>
      </c>
      <c r="B180" s="124" t="s">
        <v>11</v>
      </c>
      <c r="C180" s="192"/>
      <c r="D180" s="205">
        <f>D181</f>
        <v>0</v>
      </c>
      <c r="E180" s="114">
        <f t="shared" si="57"/>
        <v>2000</v>
      </c>
      <c r="F180" s="130" t="s">
        <v>191</v>
      </c>
    </row>
    <row r="181" spans="1:6" ht="39" x14ac:dyDescent="0.25">
      <c r="A181" s="110">
        <v>42</v>
      </c>
      <c r="B181" s="102" t="s">
        <v>140</v>
      </c>
      <c r="C181" s="192"/>
      <c r="D181" s="204">
        <f>D182</f>
        <v>0</v>
      </c>
      <c r="E181" s="99">
        <f t="shared" si="57"/>
        <v>2000</v>
      </c>
      <c r="F181" s="131" t="s">
        <v>191</v>
      </c>
    </row>
    <row r="182" spans="1:6" ht="26.25" x14ac:dyDescent="0.25">
      <c r="A182" s="111">
        <v>424</v>
      </c>
      <c r="B182" s="93" t="s">
        <v>165</v>
      </c>
      <c r="C182" s="192"/>
      <c r="D182" s="274">
        <f>D183</f>
        <v>0</v>
      </c>
      <c r="E182" s="49">
        <f t="shared" si="57"/>
        <v>2000</v>
      </c>
      <c r="F182" s="105"/>
    </row>
    <row r="183" spans="1:6" x14ac:dyDescent="0.25">
      <c r="A183" s="92">
        <v>4241</v>
      </c>
      <c r="B183" s="94" t="s">
        <v>166</v>
      </c>
      <c r="C183" s="192"/>
      <c r="D183" s="268"/>
      <c r="E183" s="116">
        <v>2000</v>
      </c>
      <c r="F183" s="117"/>
    </row>
    <row r="184" spans="1:6" ht="26.25" x14ac:dyDescent="0.25">
      <c r="A184" s="161" t="s">
        <v>243</v>
      </c>
      <c r="B184" s="161" t="s">
        <v>244</v>
      </c>
      <c r="C184" s="199"/>
      <c r="D184" s="162">
        <f t="shared" ref="D184:E189" si="58">D185</f>
        <v>0</v>
      </c>
      <c r="E184" s="162">
        <f t="shared" si="58"/>
        <v>4921.88</v>
      </c>
      <c r="F184" s="160" t="s">
        <v>191</v>
      </c>
    </row>
    <row r="185" spans="1:6" ht="26.25" x14ac:dyDescent="0.25">
      <c r="A185" s="173" t="s">
        <v>245</v>
      </c>
      <c r="B185" s="173" t="s">
        <v>244</v>
      </c>
      <c r="C185" s="200"/>
      <c r="D185" s="169">
        <f t="shared" si="58"/>
        <v>0</v>
      </c>
      <c r="E185" s="169">
        <f t="shared" si="58"/>
        <v>4921.88</v>
      </c>
      <c r="F185" s="165" t="s">
        <v>191</v>
      </c>
    </row>
    <row r="186" spans="1:6" x14ac:dyDescent="0.25">
      <c r="A186" s="106" t="s">
        <v>95</v>
      </c>
      <c r="B186" s="190" t="s">
        <v>96</v>
      </c>
      <c r="C186" s="192"/>
      <c r="D186" s="113">
        <f t="shared" si="58"/>
        <v>0</v>
      </c>
      <c r="E186" s="113">
        <f t="shared" si="58"/>
        <v>4921.88</v>
      </c>
      <c r="F186" s="129" t="s">
        <v>191</v>
      </c>
    </row>
    <row r="187" spans="1:6" x14ac:dyDescent="0.25">
      <c r="A187" s="191">
        <v>3</v>
      </c>
      <c r="B187" s="119" t="s">
        <v>88</v>
      </c>
      <c r="C187" s="192"/>
      <c r="D187" s="114">
        <f t="shared" si="58"/>
        <v>0</v>
      </c>
      <c r="E187" s="114">
        <f t="shared" si="58"/>
        <v>4921.88</v>
      </c>
      <c r="F187" s="130" t="s">
        <v>191</v>
      </c>
    </row>
    <row r="188" spans="1:6" x14ac:dyDescent="0.25">
      <c r="A188" s="120">
        <v>32</v>
      </c>
      <c r="B188" s="121" t="s">
        <v>19</v>
      </c>
      <c r="C188" s="192"/>
      <c r="D188" s="99">
        <f t="shared" si="58"/>
        <v>0</v>
      </c>
      <c r="E188" s="99">
        <f t="shared" si="58"/>
        <v>4921.88</v>
      </c>
      <c r="F188" s="131" t="s">
        <v>191</v>
      </c>
    </row>
    <row r="189" spans="1:6" x14ac:dyDescent="0.25">
      <c r="A189" s="125">
        <v>323</v>
      </c>
      <c r="B189" s="126" t="s">
        <v>111</v>
      </c>
      <c r="C189" s="192"/>
      <c r="D189" s="265">
        <f t="shared" si="58"/>
        <v>0</v>
      </c>
      <c r="E189" s="49">
        <f t="shared" si="58"/>
        <v>4921.88</v>
      </c>
      <c r="F189" s="105"/>
    </row>
    <row r="190" spans="1:6" ht="26.25" x14ac:dyDescent="0.25">
      <c r="A190" s="92">
        <v>3232</v>
      </c>
      <c r="B190" s="94" t="s">
        <v>130</v>
      </c>
      <c r="C190" s="192"/>
      <c r="D190" s="268"/>
      <c r="E190" s="116">
        <v>4921.88</v>
      </c>
      <c r="F190" s="117"/>
    </row>
    <row r="191" spans="1:6" ht="26.25" x14ac:dyDescent="0.25">
      <c r="A191" s="227" t="s">
        <v>249</v>
      </c>
      <c r="B191" s="228" t="s">
        <v>143</v>
      </c>
      <c r="C191" s="153" t="e">
        <f t="shared" ref="C191" si="59">C192</f>
        <v>#REF!</v>
      </c>
      <c r="D191" s="153">
        <f t="shared" ref="D191:E192" si="60">D192</f>
        <v>3248535</v>
      </c>
      <c r="E191" s="153">
        <f t="shared" si="60"/>
        <v>1808987.9900000002</v>
      </c>
      <c r="F191" s="153">
        <f>E191/D191*100</f>
        <v>55.686270580430872</v>
      </c>
    </row>
    <row r="192" spans="1:6" ht="26.25" x14ac:dyDescent="0.25">
      <c r="A192" s="157" t="s">
        <v>250</v>
      </c>
      <c r="B192" s="157" t="s">
        <v>144</v>
      </c>
      <c r="C192" s="156" t="e">
        <f>C193+C290+C313</f>
        <v>#REF!</v>
      </c>
      <c r="D192" s="156">
        <f t="shared" si="60"/>
        <v>3248535</v>
      </c>
      <c r="E192" s="156">
        <f t="shared" si="60"/>
        <v>1808987.9900000002</v>
      </c>
      <c r="F192" s="237">
        <f t="shared" ref="F192:F196" si="61">E192/D192*100</f>
        <v>55.686270580430872</v>
      </c>
    </row>
    <row r="193" spans="1:6" ht="26.25" x14ac:dyDescent="0.25">
      <c r="A193" s="229" t="s">
        <v>251</v>
      </c>
      <c r="B193" s="229" t="s">
        <v>144</v>
      </c>
      <c r="C193" s="146" t="e">
        <f>C194+C199+C209+#REF!+C224+#REF!+C258</f>
        <v>#REF!</v>
      </c>
      <c r="D193" s="146">
        <f>D194+D267+D289+D299+D310+D369+D403+D415+D454+D463+D469+D497+D518</f>
        <v>3248535</v>
      </c>
      <c r="E193" s="146">
        <f>E194+E267+E289+E299+E310+E369+E403+E415+E454+E463+E469+E497+E518</f>
        <v>1808987.9900000002</v>
      </c>
      <c r="F193" s="238">
        <f t="shared" si="61"/>
        <v>55.686270580430872</v>
      </c>
    </row>
    <row r="194" spans="1:6" x14ac:dyDescent="0.25">
      <c r="A194" s="170" t="s">
        <v>100</v>
      </c>
      <c r="B194" s="163" t="s">
        <v>9</v>
      </c>
      <c r="C194" s="150">
        <f t="shared" ref="C194:C197" si="62">C195</f>
        <v>331.81</v>
      </c>
      <c r="D194" s="150">
        <f>D195+D224+D242+D247+D262</f>
        <v>91650</v>
      </c>
      <c r="E194" s="150">
        <f>E195+E224+E242+E247+E262</f>
        <v>54724.37</v>
      </c>
      <c r="F194" s="239">
        <f t="shared" si="61"/>
        <v>59.710169121658488</v>
      </c>
    </row>
    <row r="195" spans="1:6" x14ac:dyDescent="0.25">
      <c r="A195" s="75" t="s">
        <v>145</v>
      </c>
      <c r="B195" s="208" t="s">
        <v>146</v>
      </c>
      <c r="C195" s="59">
        <f t="shared" si="62"/>
        <v>331.81</v>
      </c>
      <c r="D195" s="59">
        <f t="shared" ref="D195:E195" si="63">D196</f>
        <v>3000</v>
      </c>
      <c r="E195" s="59">
        <f t="shared" si="63"/>
        <v>1649.9099999999999</v>
      </c>
      <c r="F195" s="240">
        <f t="shared" si="61"/>
        <v>54.996999999999993</v>
      </c>
    </row>
    <row r="196" spans="1:6" x14ac:dyDescent="0.25">
      <c r="A196" s="77">
        <v>3</v>
      </c>
      <c r="B196" s="83" t="s">
        <v>88</v>
      </c>
      <c r="C196" s="65">
        <f t="shared" si="62"/>
        <v>331.81</v>
      </c>
      <c r="D196" s="62">
        <f>D197+D218+D221</f>
        <v>3000</v>
      </c>
      <c r="E196" s="62">
        <f>E197+E218+E221</f>
        <v>1649.9099999999999</v>
      </c>
      <c r="F196" s="241">
        <f t="shared" si="61"/>
        <v>54.996999999999993</v>
      </c>
    </row>
    <row r="197" spans="1:6" x14ac:dyDescent="0.25">
      <c r="A197" s="79">
        <v>32</v>
      </c>
      <c r="B197" s="80" t="s">
        <v>19</v>
      </c>
      <c r="C197" s="68">
        <f t="shared" si="62"/>
        <v>331.81</v>
      </c>
      <c r="D197" s="65">
        <f>D198+D202+D207+D214</f>
        <v>2999</v>
      </c>
      <c r="E197" s="65">
        <f>E198+E202+E207+E214</f>
        <v>765.51</v>
      </c>
      <c r="F197" s="131">
        <f t="shared" ref="F197:F217" si="64">E197/D197*100</f>
        <v>25.525508502834278</v>
      </c>
    </row>
    <row r="198" spans="1:6" x14ac:dyDescent="0.25">
      <c r="A198" s="81">
        <v>321</v>
      </c>
      <c r="B198" s="82" t="s">
        <v>103</v>
      </c>
      <c r="C198" s="71">
        <v>331.81</v>
      </c>
      <c r="D198" s="258">
        <f t="shared" ref="D198:E198" si="65">SUM(D199:D201)</f>
        <v>250</v>
      </c>
      <c r="E198" s="68">
        <f t="shared" si="65"/>
        <v>15</v>
      </c>
      <c r="F198" s="262">
        <f t="shared" si="64"/>
        <v>6</v>
      </c>
    </row>
    <row r="199" spans="1:6" x14ac:dyDescent="0.25">
      <c r="A199" s="69">
        <v>3211</v>
      </c>
      <c r="B199" s="70" t="s">
        <v>104</v>
      </c>
      <c r="C199" s="56">
        <f>C202</f>
        <v>0</v>
      </c>
      <c r="D199" s="259">
        <v>200</v>
      </c>
      <c r="E199" s="72">
        <v>0</v>
      </c>
      <c r="F199" s="263">
        <f t="shared" si="64"/>
        <v>0</v>
      </c>
    </row>
    <row r="200" spans="1:6" x14ac:dyDescent="0.25">
      <c r="A200" s="69">
        <v>3213</v>
      </c>
      <c r="B200" s="70" t="s">
        <v>105</v>
      </c>
      <c r="C200" s="56"/>
      <c r="D200" s="259">
        <v>0</v>
      </c>
      <c r="E200" s="72">
        <v>15</v>
      </c>
      <c r="F200" s="263">
        <v>0</v>
      </c>
    </row>
    <row r="201" spans="1:6" x14ac:dyDescent="0.25">
      <c r="A201" s="69">
        <v>3214</v>
      </c>
      <c r="B201" s="70" t="s">
        <v>106</v>
      </c>
      <c r="C201" s="56"/>
      <c r="D201" s="259">
        <v>50</v>
      </c>
      <c r="E201" s="72">
        <v>0</v>
      </c>
      <c r="F201" s="263">
        <f t="shared" si="64"/>
        <v>0</v>
      </c>
    </row>
    <row r="202" spans="1:6" x14ac:dyDescent="0.25">
      <c r="A202" s="81">
        <v>322</v>
      </c>
      <c r="B202" s="82" t="s">
        <v>89</v>
      </c>
      <c r="C202" s="59">
        <f t="shared" ref="C202:C204" si="66">C203</f>
        <v>0</v>
      </c>
      <c r="D202" s="258">
        <f>SUM(D203:D206)</f>
        <v>2150</v>
      </c>
      <c r="E202" s="68">
        <f t="shared" ref="E202" si="67">SUM(E203:E206)</f>
        <v>136.77000000000001</v>
      </c>
      <c r="F202" s="262">
        <f t="shared" si="64"/>
        <v>6.3613953488372097</v>
      </c>
    </row>
    <row r="203" spans="1:6" x14ac:dyDescent="0.25">
      <c r="A203" s="69">
        <v>3221</v>
      </c>
      <c r="B203" s="70" t="s">
        <v>107</v>
      </c>
      <c r="C203" s="62">
        <f t="shared" si="66"/>
        <v>0</v>
      </c>
      <c r="D203" s="259">
        <v>100</v>
      </c>
      <c r="E203" s="72">
        <v>136.77000000000001</v>
      </c>
      <c r="F203" s="263">
        <f t="shared" si="64"/>
        <v>136.77000000000001</v>
      </c>
    </row>
    <row r="204" spans="1:6" x14ac:dyDescent="0.25">
      <c r="A204" s="69">
        <v>3223</v>
      </c>
      <c r="B204" s="70" t="s">
        <v>108</v>
      </c>
      <c r="C204" s="65">
        <f t="shared" si="66"/>
        <v>0</v>
      </c>
      <c r="D204" s="259">
        <v>1500</v>
      </c>
      <c r="E204" s="72">
        <v>0</v>
      </c>
      <c r="F204" s="263">
        <f t="shared" si="64"/>
        <v>0</v>
      </c>
    </row>
    <row r="205" spans="1:6" ht="26.25" x14ac:dyDescent="0.25">
      <c r="A205" s="69">
        <v>3224</v>
      </c>
      <c r="B205" s="70" t="s">
        <v>129</v>
      </c>
      <c r="C205" s="68">
        <f t="shared" ref="C205" si="68">SUM(C207:C208)</f>
        <v>0</v>
      </c>
      <c r="D205" s="259">
        <v>50</v>
      </c>
      <c r="E205" s="72">
        <v>0</v>
      </c>
      <c r="F205" s="263">
        <f t="shared" si="64"/>
        <v>0</v>
      </c>
    </row>
    <row r="206" spans="1:6" x14ac:dyDescent="0.25">
      <c r="A206" s="69">
        <v>3225</v>
      </c>
      <c r="B206" s="70" t="s">
        <v>109</v>
      </c>
      <c r="C206" s="68"/>
      <c r="D206" s="259">
        <v>500</v>
      </c>
      <c r="E206" s="72">
        <v>0</v>
      </c>
      <c r="F206" s="263">
        <f t="shared" si="64"/>
        <v>0</v>
      </c>
    </row>
    <row r="207" spans="1:6" x14ac:dyDescent="0.25">
      <c r="A207" s="81">
        <v>323</v>
      </c>
      <c r="B207" s="82" t="s">
        <v>111</v>
      </c>
      <c r="C207" s="71">
        <v>0</v>
      </c>
      <c r="D207" s="258">
        <f>SUM(D208:D213)</f>
        <v>149</v>
      </c>
      <c r="E207" s="68">
        <f>SUM(E208:E213)</f>
        <v>0</v>
      </c>
      <c r="F207" s="262">
        <f t="shared" si="64"/>
        <v>0</v>
      </c>
    </row>
    <row r="208" spans="1:6" x14ac:dyDescent="0.25">
      <c r="A208" s="69">
        <v>3231</v>
      </c>
      <c r="B208" s="70" t="s">
        <v>112</v>
      </c>
      <c r="C208" s="71">
        <v>0</v>
      </c>
      <c r="D208" s="259">
        <v>104</v>
      </c>
      <c r="E208" s="72">
        <v>0</v>
      </c>
      <c r="F208" s="263">
        <f t="shared" si="64"/>
        <v>0</v>
      </c>
    </row>
    <row r="209" spans="1:6" ht="26.25" x14ac:dyDescent="0.25">
      <c r="A209" s="69">
        <v>3232</v>
      </c>
      <c r="B209" s="70" t="s">
        <v>130</v>
      </c>
      <c r="C209" s="56" t="e">
        <f>#REF!</f>
        <v>#REF!</v>
      </c>
      <c r="D209" s="259">
        <v>10</v>
      </c>
      <c r="E209" s="72">
        <v>0</v>
      </c>
      <c r="F209" s="263">
        <f t="shared" si="64"/>
        <v>0</v>
      </c>
    </row>
    <row r="210" spans="1:6" x14ac:dyDescent="0.25">
      <c r="A210" s="69">
        <v>3235</v>
      </c>
      <c r="B210" s="70" t="s">
        <v>115</v>
      </c>
      <c r="C210" s="56"/>
      <c r="D210" s="259">
        <v>0</v>
      </c>
      <c r="E210" s="72">
        <v>0</v>
      </c>
      <c r="F210" s="263">
        <v>0</v>
      </c>
    </row>
    <row r="211" spans="1:6" x14ac:dyDescent="0.25">
      <c r="A211" s="69">
        <v>3236</v>
      </c>
      <c r="B211" s="70" t="s">
        <v>116</v>
      </c>
      <c r="C211" s="56"/>
      <c r="D211" s="259">
        <v>0</v>
      </c>
      <c r="E211" s="72">
        <v>0</v>
      </c>
      <c r="F211" s="263">
        <v>0</v>
      </c>
    </row>
    <row r="212" spans="1:6" x14ac:dyDescent="0.25">
      <c r="A212" s="69">
        <v>3238</v>
      </c>
      <c r="B212" s="70" t="s">
        <v>118</v>
      </c>
      <c r="C212" s="56"/>
      <c r="D212" s="259">
        <v>0</v>
      </c>
      <c r="E212" s="72">
        <v>0</v>
      </c>
      <c r="F212" s="263">
        <v>0</v>
      </c>
    </row>
    <row r="213" spans="1:6" x14ac:dyDescent="0.25">
      <c r="A213" s="69">
        <v>3239</v>
      </c>
      <c r="B213" s="70" t="s">
        <v>119</v>
      </c>
      <c r="C213" s="71">
        <v>5373.55</v>
      </c>
      <c r="D213" s="259">
        <v>35</v>
      </c>
      <c r="E213" s="72">
        <v>0</v>
      </c>
      <c r="F213" s="263">
        <f t="shared" si="64"/>
        <v>0</v>
      </c>
    </row>
    <row r="214" spans="1:6" ht="26.25" x14ac:dyDescent="0.25">
      <c r="A214" s="81">
        <v>329</v>
      </c>
      <c r="B214" s="82" t="s">
        <v>120</v>
      </c>
      <c r="C214" s="71"/>
      <c r="D214" s="258">
        <f>SUM(D215:D217)</f>
        <v>450</v>
      </c>
      <c r="E214" s="68">
        <f t="shared" ref="E214" si="69">SUM(E215:E217)</f>
        <v>613.74</v>
      </c>
      <c r="F214" s="262">
        <f t="shared" si="64"/>
        <v>136.38666666666668</v>
      </c>
    </row>
    <row r="215" spans="1:6" x14ac:dyDescent="0.25">
      <c r="A215" s="69">
        <v>3293</v>
      </c>
      <c r="B215" s="70" t="s">
        <v>122</v>
      </c>
      <c r="C215" s="71"/>
      <c r="D215" s="259">
        <v>100</v>
      </c>
      <c r="E215" s="72">
        <v>0</v>
      </c>
      <c r="F215" s="263">
        <f t="shared" si="64"/>
        <v>0</v>
      </c>
    </row>
    <row r="216" spans="1:6" x14ac:dyDescent="0.25">
      <c r="A216" s="69">
        <v>3295</v>
      </c>
      <c r="B216" s="70" t="s">
        <v>215</v>
      </c>
      <c r="C216" s="71"/>
      <c r="D216" s="259">
        <v>0</v>
      </c>
      <c r="E216" s="72">
        <v>0</v>
      </c>
      <c r="F216" s="263">
        <v>0</v>
      </c>
    </row>
    <row r="217" spans="1:6" ht="26.25" x14ac:dyDescent="0.25">
      <c r="A217" s="69">
        <v>3299</v>
      </c>
      <c r="B217" s="70" t="s">
        <v>120</v>
      </c>
      <c r="C217" s="65">
        <f t="shared" ref="C217" si="70">C218</f>
        <v>3809.1</v>
      </c>
      <c r="D217" s="259">
        <v>350</v>
      </c>
      <c r="E217" s="72">
        <v>613.74</v>
      </c>
      <c r="F217" s="263">
        <f t="shared" si="64"/>
        <v>175.35428571428571</v>
      </c>
    </row>
    <row r="218" spans="1:6" x14ac:dyDescent="0.25">
      <c r="A218" s="79">
        <v>34</v>
      </c>
      <c r="B218" s="80" t="s">
        <v>125</v>
      </c>
      <c r="C218" s="68">
        <f t="shared" ref="C218" si="71">SUM(C219:C220)</f>
        <v>3809.1</v>
      </c>
      <c r="D218" s="65">
        <v>1</v>
      </c>
      <c r="E218" s="65">
        <f t="shared" ref="E218:E219" si="72">E219</f>
        <v>0</v>
      </c>
      <c r="F218" s="65">
        <f>E218/D218*100</f>
        <v>0</v>
      </c>
    </row>
    <row r="219" spans="1:6" x14ac:dyDescent="0.25">
      <c r="A219" s="81">
        <v>343</v>
      </c>
      <c r="B219" s="82" t="s">
        <v>126</v>
      </c>
      <c r="C219" s="71">
        <v>22.56</v>
      </c>
      <c r="D219" s="258">
        <v>1</v>
      </c>
      <c r="E219" s="68">
        <f t="shared" si="72"/>
        <v>0</v>
      </c>
      <c r="F219" s="263">
        <f t="shared" ref="F219:F220" si="73">E219/D219*100</f>
        <v>0</v>
      </c>
    </row>
    <row r="220" spans="1:6" x14ac:dyDescent="0.25">
      <c r="A220" s="69">
        <v>3433</v>
      </c>
      <c r="B220" s="70" t="s">
        <v>179</v>
      </c>
      <c r="C220" s="71">
        <v>3786.54</v>
      </c>
      <c r="D220" s="259">
        <v>1</v>
      </c>
      <c r="E220" s="71">
        <v>0</v>
      </c>
      <c r="F220" s="263">
        <f t="shared" si="73"/>
        <v>0</v>
      </c>
    </row>
    <row r="221" spans="1:6" ht="26.25" x14ac:dyDescent="0.25">
      <c r="A221" s="210">
        <v>38</v>
      </c>
      <c r="B221" s="249" t="s">
        <v>293</v>
      </c>
      <c r="C221" s="84"/>
      <c r="D221" s="84">
        <f>D222</f>
        <v>0</v>
      </c>
      <c r="E221" s="84">
        <f>E222</f>
        <v>884.4</v>
      </c>
      <c r="F221" s="131" t="s">
        <v>191</v>
      </c>
    </row>
    <row r="222" spans="1:6" x14ac:dyDescent="0.25">
      <c r="A222" s="81">
        <v>383</v>
      </c>
      <c r="B222" s="46" t="s">
        <v>285</v>
      </c>
      <c r="C222" s="68"/>
      <c r="D222" s="258">
        <f>D223</f>
        <v>0</v>
      </c>
      <c r="E222" s="68">
        <f>E223</f>
        <v>884.4</v>
      </c>
      <c r="F222" s="105"/>
    </row>
    <row r="223" spans="1:6" x14ac:dyDescent="0.25">
      <c r="A223" s="69">
        <v>3834</v>
      </c>
      <c r="B223" s="41" t="s">
        <v>286</v>
      </c>
      <c r="C223" s="71"/>
      <c r="D223" s="269">
        <v>0</v>
      </c>
      <c r="E223" s="71">
        <v>884.4</v>
      </c>
      <c r="F223" s="117"/>
    </row>
    <row r="224" spans="1:6" x14ac:dyDescent="0.25">
      <c r="A224" s="185" t="s">
        <v>147</v>
      </c>
      <c r="B224" s="186" t="s">
        <v>148</v>
      </c>
      <c r="C224" s="183" t="e">
        <f>C225+#REF!</f>
        <v>#REF!</v>
      </c>
      <c r="D224" s="59">
        <f t="shared" ref="D224:E225" si="74">D225</f>
        <v>28650</v>
      </c>
      <c r="E224" s="59">
        <f t="shared" si="74"/>
        <v>15246.56</v>
      </c>
      <c r="F224" s="59">
        <f>E224/D224*100</f>
        <v>53.216614310645724</v>
      </c>
    </row>
    <row r="225" spans="1:6" x14ac:dyDescent="0.25">
      <c r="A225" s="77">
        <v>3</v>
      </c>
      <c r="B225" s="83" t="s">
        <v>88</v>
      </c>
      <c r="C225" s="59">
        <f>C226</f>
        <v>3084.17</v>
      </c>
      <c r="D225" s="62">
        <f t="shared" si="74"/>
        <v>28650</v>
      </c>
      <c r="E225" s="62">
        <f t="shared" si="74"/>
        <v>15246.56</v>
      </c>
      <c r="F225" s="62">
        <f>E225/D225*100</f>
        <v>53.216614310645724</v>
      </c>
    </row>
    <row r="226" spans="1:6" x14ac:dyDescent="0.25">
      <c r="A226" s="79">
        <v>32</v>
      </c>
      <c r="B226" s="80" t="s">
        <v>19</v>
      </c>
      <c r="C226" s="62">
        <f>C227+C236</f>
        <v>3084.17</v>
      </c>
      <c r="D226" s="65">
        <f>D227+D230+D235+D239</f>
        <v>28650</v>
      </c>
      <c r="E226" s="65">
        <f>E227+E230+E235+E239</f>
        <v>15246.56</v>
      </c>
      <c r="F226" s="65">
        <f>E226/D226*100</f>
        <v>53.216614310645724</v>
      </c>
    </row>
    <row r="227" spans="1:6" x14ac:dyDescent="0.25">
      <c r="A227" s="81">
        <v>321</v>
      </c>
      <c r="B227" s="82" t="s">
        <v>103</v>
      </c>
      <c r="C227" s="65">
        <f>C228+C230+C232</f>
        <v>3064.26</v>
      </c>
      <c r="D227" s="258">
        <f t="shared" ref="D227:E227" si="75">SUM(D228:D229)</f>
        <v>1100</v>
      </c>
      <c r="E227" s="68">
        <f t="shared" si="75"/>
        <v>0</v>
      </c>
      <c r="F227" s="262">
        <f t="shared" ref="F227:F241" si="76">E227/D227*100</f>
        <v>0</v>
      </c>
    </row>
    <row r="228" spans="1:6" x14ac:dyDescent="0.25">
      <c r="A228" s="69">
        <v>3211</v>
      </c>
      <c r="B228" s="70" t="s">
        <v>104</v>
      </c>
      <c r="C228" s="68">
        <f t="shared" ref="C228" si="77">C229</f>
        <v>2301.3000000000002</v>
      </c>
      <c r="D228" s="259">
        <v>1000</v>
      </c>
      <c r="E228" s="72">
        <v>0</v>
      </c>
      <c r="F228" s="263">
        <f t="shared" si="76"/>
        <v>0</v>
      </c>
    </row>
    <row r="229" spans="1:6" x14ac:dyDescent="0.25">
      <c r="A229" s="69">
        <v>3213</v>
      </c>
      <c r="B229" s="70" t="s">
        <v>105</v>
      </c>
      <c r="C229" s="71">
        <v>2301.3000000000002</v>
      </c>
      <c r="D229" s="259">
        <v>100</v>
      </c>
      <c r="E229" s="72">
        <v>0</v>
      </c>
      <c r="F229" s="263">
        <f t="shared" si="76"/>
        <v>0</v>
      </c>
    </row>
    <row r="230" spans="1:6" x14ac:dyDescent="0.25">
      <c r="A230" s="81">
        <v>322</v>
      </c>
      <c r="B230" s="82" t="s">
        <v>89</v>
      </c>
      <c r="C230" s="68">
        <f t="shared" ref="C230" si="78">C231</f>
        <v>383.24</v>
      </c>
      <c r="D230" s="258">
        <f>SUM(D231:D234)</f>
        <v>1450</v>
      </c>
      <c r="E230" s="68">
        <f>SUM(E231:E234)</f>
        <v>0</v>
      </c>
      <c r="F230" s="262">
        <f t="shared" si="76"/>
        <v>0</v>
      </c>
    </row>
    <row r="231" spans="1:6" x14ac:dyDescent="0.25">
      <c r="A231" s="69">
        <v>3221</v>
      </c>
      <c r="B231" s="70" t="s">
        <v>107</v>
      </c>
      <c r="C231" s="71">
        <v>383.24</v>
      </c>
      <c r="D231" s="259">
        <v>500</v>
      </c>
      <c r="E231" s="72">
        <v>0</v>
      </c>
      <c r="F231" s="263">
        <f t="shared" si="76"/>
        <v>0</v>
      </c>
    </row>
    <row r="232" spans="1:6" ht="26.25" x14ac:dyDescent="0.25">
      <c r="A232" s="69">
        <v>3224</v>
      </c>
      <c r="B232" s="70" t="s">
        <v>129</v>
      </c>
      <c r="C232" s="68">
        <f>C233</f>
        <v>379.72</v>
      </c>
      <c r="D232" s="259">
        <v>150</v>
      </c>
      <c r="E232" s="72">
        <v>0</v>
      </c>
      <c r="F232" s="263">
        <f t="shared" si="76"/>
        <v>0</v>
      </c>
    </row>
    <row r="233" spans="1:6" x14ac:dyDescent="0.25">
      <c r="A233" s="69">
        <v>3225</v>
      </c>
      <c r="B233" s="70" t="s">
        <v>109</v>
      </c>
      <c r="C233" s="71">
        <v>379.72</v>
      </c>
      <c r="D233" s="259">
        <v>600</v>
      </c>
      <c r="E233" s="72">
        <v>0</v>
      </c>
      <c r="F233" s="263">
        <f t="shared" si="76"/>
        <v>0</v>
      </c>
    </row>
    <row r="234" spans="1:6" ht="26.25" x14ac:dyDescent="0.25">
      <c r="A234" s="69">
        <v>3227</v>
      </c>
      <c r="B234" s="70" t="s">
        <v>280</v>
      </c>
      <c r="C234" s="71"/>
      <c r="D234" s="269">
        <v>200</v>
      </c>
      <c r="E234" s="71">
        <v>0</v>
      </c>
      <c r="F234" s="263">
        <v>0</v>
      </c>
    </row>
    <row r="235" spans="1:6" x14ac:dyDescent="0.25">
      <c r="A235" s="81">
        <v>323</v>
      </c>
      <c r="B235" s="82" t="s">
        <v>111</v>
      </c>
      <c r="C235" s="71"/>
      <c r="D235" s="258">
        <f t="shared" ref="D235:E235" si="79">SUM(D236:D238)</f>
        <v>2800</v>
      </c>
      <c r="E235" s="68">
        <f t="shared" si="79"/>
        <v>439.5</v>
      </c>
      <c r="F235" s="262">
        <f>E235/D235*100</f>
        <v>15.696428571428573</v>
      </c>
    </row>
    <row r="236" spans="1:6" x14ac:dyDescent="0.25">
      <c r="A236" s="69">
        <v>3231</v>
      </c>
      <c r="B236" s="70" t="s">
        <v>112</v>
      </c>
      <c r="C236" s="65">
        <f t="shared" ref="C236" si="80">C237</f>
        <v>19.91</v>
      </c>
      <c r="D236" s="259">
        <v>1000</v>
      </c>
      <c r="E236" s="72">
        <v>439.5</v>
      </c>
      <c r="F236" s="263">
        <f t="shared" si="76"/>
        <v>43.95</v>
      </c>
    </row>
    <row r="237" spans="1:6" ht="26.25" x14ac:dyDescent="0.25">
      <c r="A237" s="69">
        <v>3232</v>
      </c>
      <c r="B237" s="70" t="s">
        <v>130</v>
      </c>
      <c r="C237" s="68">
        <f>SUM(C238:C238)</f>
        <v>19.91</v>
      </c>
      <c r="D237" s="259">
        <v>600</v>
      </c>
      <c r="E237" s="72">
        <v>0</v>
      </c>
      <c r="F237" s="263">
        <f t="shared" si="76"/>
        <v>0</v>
      </c>
    </row>
    <row r="238" spans="1:6" x14ac:dyDescent="0.25">
      <c r="A238" s="69">
        <v>3239</v>
      </c>
      <c r="B238" s="70" t="s">
        <v>119</v>
      </c>
      <c r="C238" s="71">
        <v>19.91</v>
      </c>
      <c r="D238" s="259">
        <v>1200</v>
      </c>
      <c r="E238" s="72">
        <v>0</v>
      </c>
      <c r="F238" s="263">
        <f t="shared" si="76"/>
        <v>0</v>
      </c>
    </row>
    <row r="239" spans="1:6" ht="26.25" x14ac:dyDescent="0.25">
      <c r="A239" s="81">
        <v>329</v>
      </c>
      <c r="B239" s="82" t="s">
        <v>120</v>
      </c>
      <c r="C239" s="71">
        <v>0</v>
      </c>
      <c r="D239" s="258">
        <f t="shared" ref="D239:E239" si="81">SUM(D240:D241)</f>
        <v>23300</v>
      </c>
      <c r="E239" s="68">
        <f t="shared" si="81"/>
        <v>14807.06</v>
      </c>
      <c r="F239" s="262">
        <f t="shared" si="76"/>
        <v>63.549613733905574</v>
      </c>
    </row>
    <row r="240" spans="1:6" x14ac:dyDescent="0.25">
      <c r="A240" s="209">
        <v>3292</v>
      </c>
      <c r="B240" s="70" t="s">
        <v>121</v>
      </c>
      <c r="C240" s="59">
        <f t="shared" ref="C240" si="82">C241</f>
        <v>0</v>
      </c>
      <c r="D240" s="259">
        <v>2500</v>
      </c>
      <c r="E240" s="72">
        <v>0</v>
      </c>
      <c r="F240" s="263">
        <f t="shared" si="76"/>
        <v>0</v>
      </c>
    </row>
    <row r="241" spans="1:6" ht="26.25" x14ac:dyDescent="0.25">
      <c r="A241" s="69">
        <v>3299</v>
      </c>
      <c r="B241" s="70" t="s">
        <v>120</v>
      </c>
      <c r="C241" s="62">
        <f t="shared" ref="C241" si="83">C242+C253</f>
        <v>0</v>
      </c>
      <c r="D241" s="259">
        <v>20800</v>
      </c>
      <c r="E241" s="72">
        <v>14807.06</v>
      </c>
      <c r="F241" s="263">
        <f t="shared" si="76"/>
        <v>71.18778846153846</v>
      </c>
    </row>
    <row r="242" spans="1:6" x14ac:dyDescent="0.25">
      <c r="A242" s="185" t="s">
        <v>252</v>
      </c>
      <c r="B242" s="186" t="s">
        <v>253</v>
      </c>
      <c r="C242" s="65">
        <f t="shared" ref="C242" si="84">C243+C245+C249</f>
        <v>0</v>
      </c>
      <c r="D242" s="184">
        <f t="shared" ref="D242:E245" si="85">D243</f>
        <v>1000</v>
      </c>
      <c r="E242" s="184">
        <f t="shared" si="85"/>
        <v>0</v>
      </c>
      <c r="F242" s="184">
        <f>E242/D242*100</f>
        <v>0</v>
      </c>
    </row>
    <row r="243" spans="1:6" x14ac:dyDescent="0.25">
      <c r="A243" s="77">
        <v>3</v>
      </c>
      <c r="B243" s="83" t="s">
        <v>88</v>
      </c>
      <c r="C243" s="184">
        <f t="shared" ref="C243" si="86">C244</f>
        <v>0</v>
      </c>
      <c r="D243" s="226">
        <f t="shared" si="85"/>
        <v>1000</v>
      </c>
      <c r="E243" s="226">
        <f t="shared" si="85"/>
        <v>0</v>
      </c>
      <c r="F243" s="226">
        <f>E243/D243*100</f>
        <v>0</v>
      </c>
    </row>
    <row r="244" spans="1:6" x14ac:dyDescent="0.25">
      <c r="A244" s="79">
        <v>32</v>
      </c>
      <c r="B244" s="80" t="s">
        <v>19</v>
      </c>
      <c r="C244" s="71">
        <v>0</v>
      </c>
      <c r="D244" s="84">
        <f t="shared" si="85"/>
        <v>1000</v>
      </c>
      <c r="E244" s="84">
        <f t="shared" si="85"/>
        <v>0</v>
      </c>
      <c r="F244" s="84">
        <f>E244/D244*100</f>
        <v>0</v>
      </c>
    </row>
    <row r="245" spans="1:6" ht="26.25" x14ac:dyDescent="0.25">
      <c r="A245" s="81">
        <v>329</v>
      </c>
      <c r="B245" s="82" t="s">
        <v>120</v>
      </c>
      <c r="C245" s="68">
        <f t="shared" ref="C245" si="87">C248</f>
        <v>0</v>
      </c>
      <c r="D245" s="258">
        <f t="shared" si="85"/>
        <v>1000</v>
      </c>
      <c r="E245" s="68">
        <f t="shared" si="85"/>
        <v>0</v>
      </c>
      <c r="F245" s="262">
        <f t="shared" ref="F245:F246" si="88">E245/D245*100</f>
        <v>0</v>
      </c>
    </row>
    <row r="246" spans="1:6" ht="26.25" x14ac:dyDescent="0.25">
      <c r="A246" s="69">
        <v>3299</v>
      </c>
      <c r="B246" s="70" t="s">
        <v>120</v>
      </c>
      <c r="C246" s="105"/>
      <c r="D246" s="259">
        <v>1000</v>
      </c>
      <c r="E246" s="71">
        <v>0</v>
      </c>
      <c r="F246" s="263">
        <f t="shared" si="88"/>
        <v>0</v>
      </c>
    </row>
    <row r="247" spans="1:6" x14ac:dyDescent="0.25">
      <c r="A247" s="185" t="s">
        <v>149</v>
      </c>
      <c r="B247" s="186" t="s">
        <v>150</v>
      </c>
      <c r="C247" s="105"/>
      <c r="D247" s="59">
        <f t="shared" ref="D247:E248" si="89">D248</f>
        <v>59000</v>
      </c>
      <c r="E247" s="59">
        <f t="shared" si="89"/>
        <v>37827.9</v>
      </c>
      <c r="F247" s="59">
        <f>E247/D247*100</f>
        <v>64.115084745762715</v>
      </c>
    </row>
    <row r="248" spans="1:6" x14ac:dyDescent="0.25">
      <c r="A248" s="77">
        <v>3</v>
      </c>
      <c r="B248" s="83" t="s">
        <v>88</v>
      </c>
      <c r="C248" s="71">
        <v>0</v>
      </c>
      <c r="D248" s="62">
        <f t="shared" si="89"/>
        <v>59000</v>
      </c>
      <c r="E248" s="62">
        <f t="shared" si="89"/>
        <v>37827.9</v>
      </c>
      <c r="F248" s="62">
        <f>E248/D248*100</f>
        <v>64.115084745762715</v>
      </c>
    </row>
    <row r="249" spans="1:6" x14ac:dyDescent="0.25">
      <c r="A249" s="79">
        <v>32</v>
      </c>
      <c r="B249" s="80" t="s">
        <v>19</v>
      </c>
      <c r="C249" s="68">
        <f t="shared" ref="C249" si="90">C252</f>
        <v>0</v>
      </c>
      <c r="D249" s="65">
        <f>D250+D252+D255+D260</f>
        <v>59000</v>
      </c>
      <c r="E249" s="65">
        <f>E250+E252+E255+E260</f>
        <v>37827.9</v>
      </c>
      <c r="F249" s="65">
        <f>E249/D249*100</f>
        <v>64.115084745762715</v>
      </c>
    </row>
    <row r="250" spans="1:6" x14ac:dyDescent="0.25">
      <c r="A250" s="81">
        <v>321</v>
      </c>
      <c r="B250" s="82" t="s">
        <v>103</v>
      </c>
      <c r="C250" s="68"/>
      <c r="D250" s="262">
        <f>D251</f>
        <v>0</v>
      </c>
      <c r="E250" s="105">
        <f>E251</f>
        <v>0</v>
      </c>
      <c r="F250" s="262"/>
    </row>
    <row r="251" spans="1:6" x14ac:dyDescent="0.25">
      <c r="A251" s="69">
        <v>3213</v>
      </c>
      <c r="B251" s="70" t="s">
        <v>105</v>
      </c>
      <c r="C251" s="68"/>
      <c r="D251" s="263">
        <v>0</v>
      </c>
      <c r="E251" s="117">
        <v>0</v>
      </c>
      <c r="F251" s="263"/>
    </row>
    <row r="252" spans="1:6" x14ac:dyDescent="0.25">
      <c r="A252" s="81">
        <v>322</v>
      </c>
      <c r="B252" s="82" t="s">
        <v>89</v>
      </c>
      <c r="C252" s="71">
        <v>0</v>
      </c>
      <c r="D252" s="258">
        <f t="shared" ref="D252:E252" si="91">SUM(D253:D254)</f>
        <v>850</v>
      </c>
      <c r="E252" s="68">
        <f t="shared" si="91"/>
        <v>1408.35</v>
      </c>
      <c r="F252" s="262">
        <f t="shared" ref="F252:F261" si="92">E252/D252*100</f>
        <v>165.68823529411765</v>
      </c>
    </row>
    <row r="253" spans="1:6" x14ac:dyDescent="0.25">
      <c r="A253" s="69">
        <v>3221</v>
      </c>
      <c r="B253" s="70" t="s">
        <v>107</v>
      </c>
      <c r="C253" s="65">
        <f t="shared" ref="C253" si="93">C254</f>
        <v>0</v>
      </c>
      <c r="D253" s="259">
        <v>150</v>
      </c>
      <c r="E253" s="72">
        <v>1408.35</v>
      </c>
      <c r="F253" s="263">
        <f t="shared" si="92"/>
        <v>938.9</v>
      </c>
    </row>
    <row r="254" spans="1:6" x14ac:dyDescent="0.25">
      <c r="A254" s="69">
        <v>3225</v>
      </c>
      <c r="B254" s="70" t="s">
        <v>109</v>
      </c>
      <c r="C254" s="68">
        <f t="shared" ref="C254" si="94">SUM(C255:C256)</f>
        <v>0</v>
      </c>
      <c r="D254" s="259">
        <v>700</v>
      </c>
      <c r="E254" s="72">
        <v>0</v>
      </c>
      <c r="F254" s="263">
        <f t="shared" si="92"/>
        <v>0</v>
      </c>
    </row>
    <row r="255" spans="1:6" x14ac:dyDescent="0.25">
      <c r="A255" s="81">
        <v>323</v>
      </c>
      <c r="B255" s="82" t="s">
        <v>111</v>
      </c>
      <c r="C255" s="71">
        <v>0</v>
      </c>
      <c r="D255" s="258">
        <f t="shared" ref="D255:E255" si="95">SUM(D256:D259)</f>
        <v>33000</v>
      </c>
      <c r="E255" s="68">
        <f t="shared" si="95"/>
        <v>20373.400000000001</v>
      </c>
      <c r="F255" s="262">
        <f t="shared" si="92"/>
        <v>61.737575757575755</v>
      </c>
    </row>
    <row r="256" spans="1:6" x14ac:dyDescent="0.25">
      <c r="A256" s="69">
        <v>3231</v>
      </c>
      <c r="B256" s="70" t="s">
        <v>112</v>
      </c>
      <c r="C256" s="71">
        <v>0</v>
      </c>
      <c r="D256" s="259">
        <v>0</v>
      </c>
      <c r="E256" s="72">
        <v>0</v>
      </c>
      <c r="F256" s="263" t="e">
        <f t="shared" si="92"/>
        <v>#DIV/0!</v>
      </c>
    </row>
    <row r="257" spans="1:6" ht="26.25" x14ac:dyDescent="0.25">
      <c r="A257" s="69">
        <v>3232</v>
      </c>
      <c r="B257" s="70" t="s">
        <v>130</v>
      </c>
      <c r="C257" s="71"/>
      <c r="D257" s="259">
        <v>0</v>
      </c>
      <c r="E257" s="72">
        <v>0</v>
      </c>
      <c r="F257" s="263" t="e">
        <f t="shared" si="92"/>
        <v>#DIV/0!</v>
      </c>
    </row>
    <row r="258" spans="1:6" x14ac:dyDescent="0.25">
      <c r="A258" s="69">
        <v>3236</v>
      </c>
      <c r="B258" s="70" t="s">
        <v>116</v>
      </c>
      <c r="C258" s="56">
        <f t="shared" ref="C258" si="96">C259+C272</f>
        <v>0</v>
      </c>
      <c r="D258" s="259">
        <v>0</v>
      </c>
      <c r="E258" s="72">
        <v>0</v>
      </c>
      <c r="F258" s="263">
        <v>0</v>
      </c>
    </row>
    <row r="259" spans="1:6" x14ac:dyDescent="0.25">
      <c r="A259" s="69">
        <v>3239</v>
      </c>
      <c r="B259" s="70" t="s">
        <v>119</v>
      </c>
      <c r="C259" s="59">
        <f t="shared" ref="C259" si="97">C260</f>
        <v>0</v>
      </c>
      <c r="D259" s="259">
        <v>33000</v>
      </c>
      <c r="E259" s="72">
        <v>20373.400000000001</v>
      </c>
      <c r="F259" s="263">
        <f t="shared" si="92"/>
        <v>61.737575757575755</v>
      </c>
    </row>
    <row r="260" spans="1:6" ht="26.25" x14ac:dyDescent="0.25">
      <c r="A260" s="81">
        <v>329</v>
      </c>
      <c r="B260" s="82" t="s">
        <v>120</v>
      </c>
      <c r="C260" s="62">
        <f t="shared" ref="C260" si="98">C261+C268</f>
        <v>0</v>
      </c>
      <c r="D260" s="258">
        <f t="shared" ref="D260:E260" si="99">D261</f>
        <v>25150</v>
      </c>
      <c r="E260" s="68">
        <f t="shared" si="99"/>
        <v>16046.15</v>
      </c>
      <c r="F260" s="262">
        <f t="shared" si="92"/>
        <v>63.801789264413522</v>
      </c>
    </row>
    <row r="261" spans="1:6" ht="26.25" x14ac:dyDescent="0.25">
      <c r="A261" s="69">
        <v>3299</v>
      </c>
      <c r="B261" s="70" t="s">
        <v>120</v>
      </c>
      <c r="C261" s="65">
        <f t="shared" ref="C261" si="100">C262+C264+C266</f>
        <v>0</v>
      </c>
      <c r="D261" s="259">
        <v>25150</v>
      </c>
      <c r="E261" s="72">
        <v>16046.15</v>
      </c>
      <c r="F261" s="263">
        <f t="shared" si="92"/>
        <v>63.801789264413522</v>
      </c>
    </row>
    <row r="262" spans="1:6" x14ac:dyDescent="0.25">
      <c r="A262" s="185" t="s">
        <v>151</v>
      </c>
      <c r="B262" s="186" t="s">
        <v>152</v>
      </c>
      <c r="C262" s="68">
        <f t="shared" ref="C262" si="101">C263</f>
        <v>0</v>
      </c>
      <c r="D262" s="59">
        <f t="shared" ref="D262:E265" si="102">D263</f>
        <v>0</v>
      </c>
      <c r="E262" s="59">
        <f t="shared" si="102"/>
        <v>0</v>
      </c>
      <c r="F262" s="59">
        <v>0</v>
      </c>
    </row>
    <row r="263" spans="1:6" x14ac:dyDescent="0.25">
      <c r="A263" s="77">
        <v>3</v>
      </c>
      <c r="B263" s="83" t="s">
        <v>88</v>
      </c>
      <c r="C263" s="71">
        <v>0</v>
      </c>
      <c r="D263" s="62">
        <f t="shared" si="102"/>
        <v>0</v>
      </c>
      <c r="E263" s="62">
        <f t="shared" si="102"/>
        <v>0</v>
      </c>
      <c r="F263" s="62">
        <v>0</v>
      </c>
    </row>
    <row r="264" spans="1:6" x14ac:dyDescent="0.25">
      <c r="A264" s="79">
        <v>32</v>
      </c>
      <c r="B264" s="80" t="s">
        <v>19</v>
      </c>
      <c r="C264" s="68">
        <f t="shared" ref="C264" si="103">C265</f>
        <v>0</v>
      </c>
      <c r="D264" s="65">
        <f t="shared" si="102"/>
        <v>0</v>
      </c>
      <c r="E264" s="65">
        <f t="shared" si="102"/>
        <v>0</v>
      </c>
      <c r="F264" s="65">
        <v>0</v>
      </c>
    </row>
    <row r="265" spans="1:6" ht="26.25" x14ac:dyDescent="0.25">
      <c r="A265" s="81">
        <v>329</v>
      </c>
      <c r="B265" s="82" t="s">
        <v>120</v>
      </c>
      <c r="C265" s="71">
        <v>0</v>
      </c>
      <c r="D265" s="258">
        <f t="shared" si="102"/>
        <v>0</v>
      </c>
      <c r="E265" s="68">
        <f t="shared" si="102"/>
        <v>0</v>
      </c>
      <c r="F265" s="68" t="s">
        <v>191</v>
      </c>
    </row>
    <row r="266" spans="1:6" ht="26.25" x14ac:dyDescent="0.25">
      <c r="A266" s="69">
        <v>3299</v>
      </c>
      <c r="B266" s="70" t="s">
        <v>120</v>
      </c>
      <c r="C266" s="171">
        <f t="shared" ref="C266" si="104">C267</f>
        <v>0</v>
      </c>
      <c r="D266" s="259">
        <v>0</v>
      </c>
      <c r="E266" s="72">
        <v>0</v>
      </c>
      <c r="F266" s="72" t="s">
        <v>191</v>
      </c>
    </row>
    <row r="267" spans="1:6" ht="26.25" x14ac:dyDescent="0.25">
      <c r="A267" s="170" t="s">
        <v>153</v>
      </c>
      <c r="B267" s="187" t="s">
        <v>154</v>
      </c>
      <c r="C267" s="174">
        <v>0</v>
      </c>
      <c r="D267" s="150">
        <f t="shared" ref="D267:E268" si="105">D268</f>
        <v>2713000</v>
      </c>
      <c r="E267" s="150">
        <f t="shared" si="105"/>
        <v>1568852.7200000002</v>
      </c>
      <c r="F267" s="150">
        <f>E267/D267*100</f>
        <v>57.827228897899005</v>
      </c>
    </row>
    <row r="268" spans="1:6" x14ac:dyDescent="0.25">
      <c r="A268" s="185" t="s">
        <v>149</v>
      </c>
      <c r="B268" s="186" t="s">
        <v>150</v>
      </c>
      <c r="C268" s="65">
        <f t="shared" ref="C268" si="106">C269</f>
        <v>0</v>
      </c>
      <c r="D268" s="59">
        <f t="shared" si="105"/>
        <v>2713000</v>
      </c>
      <c r="E268" s="59">
        <f t="shared" si="105"/>
        <v>1568852.7200000002</v>
      </c>
      <c r="F268" s="59">
        <f>E268/D268*100</f>
        <v>57.827228897899005</v>
      </c>
    </row>
    <row r="269" spans="1:6" x14ac:dyDescent="0.25">
      <c r="A269" s="77">
        <v>3</v>
      </c>
      <c r="B269" s="78" t="s">
        <v>88</v>
      </c>
      <c r="C269" s="68">
        <f t="shared" ref="C269" si="107">SUM(C270:C271)</f>
        <v>0</v>
      </c>
      <c r="D269" s="62">
        <f t="shared" ref="D269:E269" si="108">D270+D280+D286</f>
        <v>2713000</v>
      </c>
      <c r="E269" s="62">
        <f t="shared" si="108"/>
        <v>1568852.7200000002</v>
      </c>
      <c r="F269" s="62">
        <f>E269/D269*100</f>
        <v>57.827228897899005</v>
      </c>
    </row>
    <row r="270" spans="1:6" x14ac:dyDescent="0.25">
      <c r="A270" s="79">
        <v>31</v>
      </c>
      <c r="B270" s="80" t="s">
        <v>10</v>
      </c>
      <c r="C270" s="71">
        <v>0</v>
      </c>
      <c r="D270" s="65">
        <f t="shared" ref="D270:E270" si="109">D271+D275+D277</f>
        <v>2646900</v>
      </c>
      <c r="E270" s="65">
        <f t="shared" si="109"/>
        <v>1536629.62</v>
      </c>
      <c r="F270" s="65">
        <f>E270/D270*100</f>
        <v>58.053935547243952</v>
      </c>
    </row>
    <row r="271" spans="1:6" x14ac:dyDescent="0.25">
      <c r="A271" s="81">
        <v>311</v>
      </c>
      <c r="B271" s="82" t="s">
        <v>133</v>
      </c>
      <c r="C271" s="71">
        <v>0</v>
      </c>
      <c r="D271" s="258">
        <f t="shared" ref="D271:E271" si="110">SUM(D272:D274)</f>
        <v>2225200</v>
      </c>
      <c r="E271" s="68">
        <f t="shared" si="110"/>
        <v>1279827.3</v>
      </c>
      <c r="F271" s="262">
        <f t="shared" ref="F271:F279" si="111">E271/D271*100</f>
        <v>57.515158188028046</v>
      </c>
    </row>
    <row r="272" spans="1:6" x14ac:dyDescent="0.25">
      <c r="A272" s="69">
        <v>3111</v>
      </c>
      <c r="B272" s="70" t="s">
        <v>134</v>
      </c>
      <c r="C272" s="59">
        <f t="shared" ref="C272" si="112">C273</f>
        <v>0</v>
      </c>
      <c r="D272" s="259">
        <v>2100000</v>
      </c>
      <c r="E272" s="72">
        <v>1181590.98</v>
      </c>
      <c r="F272" s="263">
        <f t="shared" si="111"/>
        <v>56.266237142857143</v>
      </c>
    </row>
    <row r="273" spans="1:6" x14ac:dyDescent="0.25">
      <c r="A273" s="69">
        <v>3113</v>
      </c>
      <c r="B273" s="70" t="s">
        <v>155</v>
      </c>
      <c r="C273" s="62">
        <f t="shared" ref="C273" si="113">C274+C282</f>
        <v>0</v>
      </c>
      <c r="D273" s="259">
        <v>56500</v>
      </c>
      <c r="E273" s="72">
        <v>45608.95</v>
      </c>
      <c r="F273" s="263">
        <f t="shared" si="111"/>
        <v>80.723805309734502</v>
      </c>
    </row>
    <row r="274" spans="1:6" x14ac:dyDescent="0.25">
      <c r="A274" s="69">
        <v>3114</v>
      </c>
      <c r="B274" s="70" t="s">
        <v>156</v>
      </c>
      <c r="C274" s="65">
        <f t="shared" ref="C274" si="114">C275+C277+C280</f>
        <v>0</v>
      </c>
      <c r="D274" s="259">
        <v>68700</v>
      </c>
      <c r="E274" s="72">
        <v>52627.37</v>
      </c>
      <c r="F274" s="263">
        <f t="shared" si="111"/>
        <v>76.604614264919945</v>
      </c>
    </row>
    <row r="275" spans="1:6" x14ac:dyDescent="0.25">
      <c r="A275" s="81">
        <v>312</v>
      </c>
      <c r="B275" s="82" t="s">
        <v>135</v>
      </c>
      <c r="C275" s="68">
        <f t="shared" ref="C275" si="115">C276</f>
        <v>0</v>
      </c>
      <c r="D275" s="258">
        <f t="shared" ref="D275:E275" si="116">D276</f>
        <v>74500</v>
      </c>
      <c r="E275" s="68">
        <f t="shared" si="116"/>
        <v>48012.27</v>
      </c>
      <c r="F275" s="262">
        <f t="shared" si="111"/>
        <v>64.445999999999998</v>
      </c>
    </row>
    <row r="276" spans="1:6" x14ac:dyDescent="0.25">
      <c r="A276" s="69">
        <v>3121</v>
      </c>
      <c r="B276" s="70" t="s">
        <v>135</v>
      </c>
      <c r="C276" s="71">
        <v>0</v>
      </c>
      <c r="D276" s="259">
        <v>74500</v>
      </c>
      <c r="E276" s="72">
        <v>48012.27</v>
      </c>
      <c r="F276" s="263">
        <f t="shared" si="111"/>
        <v>64.445999999999998</v>
      </c>
    </row>
    <row r="277" spans="1:6" x14ac:dyDescent="0.25">
      <c r="A277" s="81">
        <v>313</v>
      </c>
      <c r="B277" s="82" t="s">
        <v>136</v>
      </c>
      <c r="C277" s="68">
        <f t="shared" ref="C277" si="117">C279</f>
        <v>0</v>
      </c>
      <c r="D277" s="258">
        <f>D278+D279</f>
        <v>347200</v>
      </c>
      <c r="E277" s="68">
        <f>E278+E279</f>
        <v>208790.05</v>
      </c>
      <c r="F277" s="262">
        <f t="shared" si="111"/>
        <v>60.135383064516127</v>
      </c>
    </row>
    <row r="278" spans="1:6" ht="26.25" x14ac:dyDescent="0.25">
      <c r="A278" s="69">
        <v>3132</v>
      </c>
      <c r="B278" s="70" t="s">
        <v>137</v>
      </c>
      <c r="C278" s="68"/>
      <c r="D278" s="259">
        <v>347000</v>
      </c>
      <c r="E278" s="72">
        <v>208790.05</v>
      </c>
      <c r="F278" s="263">
        <f t="shared" si="111"/>
        <v>60.170043227665701</v>
      </c>
    </row>
    <row r="279" spans="1:6" ht="26.25" x14ac:dyDescent="0.25">
      <c r="A279" s="69">
        <v>3133</v>
      </c>
      <c r="B279" s="70" t="s">
        <v>254</v>
      </c>
      <c r="C279" s="71">
        <v>0</v>
      </c>
      <c r="D279" s="259">
        <v>200</v>
      </c>
      <c r="E279" s="72">
        <v>0</v>
      </c>
      <c r="F279" s="263">
        <f t="shared" si="111"/>
        <v>0</v>
      </c>
    </row>
    <row r="280" spans="1:6" x14ac:dyDescent="0.25">
      <c r="A280" s="79">
        <v>32</v>
      </c>
      <c r="B280" s="80" t="s">
        <v>19</v>
      </c>
      <c r="C280" s="68">
        <f t="shared" ref="C280" si="118">C281</f>
        <v>0</v>
      </c>
      <c r="D280" s="65">
        <f t="shared" ref="D280:E280" si="119">D281+D283</f>
        <v>62100</v>
      </c>
      <c r="E280" s="65">
        <f t="shared" si="119"/>
        <v>32223.1</v>
      </c>
      <c r="F280" s="65">
        <f>E280/D280*100</f>
        <v>51.889049919484698</v>
      </c>
    </row>
    <row r="281" spans="1:6" x14ac:dyDescent="0.25">
      <c r="A281" s="81">
        <v>321</v>
      </c>
      <c r="B281" s="82" t="s">
        <v>103</v>
      </c>
      <c r="C281" s="71">
        <v>0</v>
      </c>
      <c r="D281" s="258">
        <f t="shared" ref="D281:E281" si="120">D282</f>
        <v>55000</v>
      </c>
      <c r="E281" s="68">
        <f t="shared" si="120"/>
        <v>29492.75</v>
      </c>
      <c r="F281" s="262">
        <f t="shared" ref="F281:F288" si="121">E281/D281*100</f>
        <v>53.62318181818182</v>
      </c>
    </row>
    <row r="282" spans="1:6" ht="26.25" x14ac:dyDescent="0.25">
      <c r="A282" s="69">
        <v>3212</v>
      </c>
      <c r="B282" s="70" t="s">
        <v>138</v>
      </c>
      <c r="C282" s="65">
        <f t="shared" ref="C282" si="122">C283</f>
        <v>0</v>
      </c>
      <c r="D282" s="259">
        <v>55000</v>
      </c>
      <c r="E282" s="72">
        <v>29492.75</v>
      </c>
      <c r="F282" s="263">
        <f t="shared" si="121"/>
        <v>53.62318181818182</v>
      </c>
    </row>
    <row r="283" spans="1:6" ht="26.25" x14ac:dyDescent="0.25">
      <c r="A283" s="81">
        <v>329</v>
      </c>
      <c r="B283" s="82" t="s">
        <v>120</v>
      </c>
      <c r="C283" s="68">
        <f t="shared" ref="C283" si="123">SUM(C288:C289)</f>
        <v>0</v>
      </c>
      <c r="D283" s="258">
        <f>D284+D285</f>
        <v>7100</v>
      </c>
      <c r="E283" s="68">
        <f>E284+E285</f>
        <v>2730.35</v>
      </c>
      <c r="F283" s="262">
        <f t="shared" si="121"/>
        <v>38.455633802816905</v>
      </c>
    </row>
    <row r="284" spans="1:6" x14ac:dyDescent="0.25">
      <c r="A284" s="69">
        <v>3295</v>
      </c>
      <c r="B284" s="70" t="s">
        <v>124</v>
      </c>
      <c r="C284" s="68"/>
      <c r="D284" s="259">
        <v>5000</v>
      </c>
      <c r="E284" s="72">
        <v>2730.35</v>
      </c>
      <c r="F284" s="263">
        <f t="shared" si="121"/>
        <v>54.606999999999992</v>
      </c>
    </row>
    <row r="285" spans="1:6" x14ac:dyDescent="0.25">
      <c r="A285" s="69">
        <v>3296</v>
      </c>
      <c r="B285" s="70" t="s">
        <v>180</v>
      </c>
      <c r="C285" s="134">
        <f t="shared" ref="C285:C286" si="124">C286</f>
        <v>0</v>
      </c>
      <c r="D285" s="259">
        <v>2100</v>
      </c>
      <c r="E285" s="72">
        <v>0</v>
      </c>
      <c r="F285" s="263">
        <f t="shared" si="121"/>
        <v>0</v>
      </c>
    </row>
    <row r="286" spans="1:6" x14ac:dyDescent="0.25">
      <c r="A286" s="210">
        <v>34</v>
      </c>
      <c r="B286" s="211" t="s">
        <v>125</v>
      </c>
      <c r="C286" s="133">
        <f t="shared" si="124"/>
        <v>0</v>
      </c>
      <c r="D286" s="84">
        <f t="shared" ref="D286:E287" si="125">D287</f>
        <v>4000</v>
      </c>
      <c r="E286" s="84">
        <f t="shared" si="125"/>
        <v>0</v>
      </c>
      <c r="F286" s="84">
        <f>E286/D286*100</f>
        <v>0</v>
      </c>
    </row>
    <row r="287" spans="1:6" x14ac:dyDescent="0.25">
      <c r="A287" s="81">
        <v>343</v>
      </c>
      <c r="B287" s="82" t="s">
        <v>126</v>
      </c>
      <c r="C287" s="132"/>
      <c r="D287" s="258">
        <f t="shared" si="125"/>
        <v>4000</v>
      </c>
      <c r="E287" s="68">
        <f t="shared" si="125"/>
        <v>0</v>
      </c>
      <c r="F287" s="262">
        <f t="shared" si="121"/>
        <v>0</v>
      </c>
    </row>
    <row r="288" spans="1:6" x14ac:dyDescent="0.25">
      <c r="A288" s="69">
        <v>3433</v>
      </c>
      <c r="B288" s="70" t="s">
        <v>179</v>
      </c>
      <c r="C288" s="174">
        <v>0</v>
      </c>
      <c r="D288" s="259">
        <v>4000</v>
      </c>
      <c r="E288" s="72">
        <v>0</v>
      </c>
      <c r="F288" s="263">
        <f t="shared" si="121"/>
        <v>0</v>
      </c>
    </row>
    <row r="289" spans="1:6" x14ac:dyDescent="0.25">
      <c r="A289" s="231" t="s">
        <v>255</v>
      </c>
      <c r="B289" s="232" t="s">
        <v>131</v>
      </c>
      <c r="C289" s="174">
        <v>0</v>
      </c>
      <c r="D289" s="150">
        <f t="shared" ref="D289:E297" si="126">D290</f>
        <v>520</v>
      </c>
      <c r="E289" s="150">
        <f t="shared" si="126"/>
        <v>953.31</v>
      </c>
      <c r="F289" s="150">
        <f>E289/D289*100</f>
        <v>183.32884615384614</v>
      </c>
    </row>
    <row r="290" spans="1:6" x14ac:dyDescent="0.25">
      <c r="A290" s="212" t="s">
        <v>149</v>
      </c>
      <c r="B290" s="213" t="s">
        <v>150</v>
      </c>
      <c r="C290" s="55">
        <f>C291+C302+C307</f>
        <v>14997.67</v>
      </c>
      <c r="D290" s="59">
        <f t="shared" si="126"/>
        <v>520</v>
      </c>
      <c r="E290" s="59">
        <f t="shared" si="126"/>
        <v>953.31</v>
      </c>
      <c r="F290" s="59">
        <f>E290/D290*100</f>
        <v>183.32884615384614</v>
      </c>
    </row>
    <row r="291" spans="1:6" x14ac:dyDescent="0.25">
      <c r="A291" s="77">
        <v>3</v>
      </c>
      <c r="B291" s="83" t="s">
        <v>88</v>
      </c>
      <c r="C291" s="56">
        <f t="shared" ref="C291:C298" si="127">C292</f>
        <v>11015.99</v>
      </c>
      <c r="D291" s="62">
        <f t="shared" si="126"/>
        <v>520</v>
      </c>
      <c r="E291" s="62">
        <f t="shared" si="126"/>
        <v>953.31</v>
      </c>
      <c r="F291" s="62">
        <f>E291/D291*100</f>
        <v>183.32884615384614</v>
      </c>
    </row>
    <row r="292" spans="1:6" x14ac:dyDescent="0.25">
      <c r="A292" s="79">
        <v>32</v>
      </c>
      <c r="B292" s="64" t="s">
        <v>19</v>
      </c>
      <c r="C292" s="59">
        <f>C297</f>
        <v>11015.99</v>
      </c>
      <c r="D292" s="65">
        <f>D293+D295+D297</f>
        <v>520</v>
      </c>
      <c r="E292" s="65">
        <f>E293+E295+E297</f>
        <v>953.31</v>
      </c>
      <c r="F292" s="65">
        <f>E292/D292*100</f>
        <v>183.32884615384614</v>
      </c>
    </row>
    <row r="293" spans="1:6" x14ac:dyDescent="0.25">
      <c r="A293" s="81">
        <v>321</v>
      </c>
      <c r="B293" s="67" t="s">
        <v>103</v>
      </c>
      <c r="C293" s="105"/>
      <c r="D293" s="262">
        <f>D294</f>
        <v>0</v>
      </c>
      <c r="E293" s="105">
        <f>E294</f>
        <v>804</v>
      </c>
      <c r="F293" s="105"/>
    </row>
    <row r="294" spans="1:6" x14ac:dyDescent="0.25">
      <c r="A294" s="69">
        <v>3211</v>
      </c>
      <c r="B294" s="220" t="s">
        <v>104</v>
      </c>
      <c r="C294" s="117"/>
      <c r="D294" s="263">
        <v>0</v>
      </c>
      <c r="E294" s="117">
        <v>804</v>
      </c>
      <c r="F294" s="117"/>
    </row>
    <row r="295" spans="1:6" x14ac:dyDescent="0.25">
      <c r="A295" s="81">
        <v>323</v>
      </c>
      <c r="B295" s="67" t="s">
        <v>111</v>
      </c>
      <c r="C295" s="105"/>
      <c r="D295" s="262">
        <f>D296</f>
        <v>0</v>
      </c>
      <c r="E295" s="105">
        <f>E296</f>
        <v>149.31</v>
      </c>
      <c r="F295" s="105"/>
    </row>
    <row r="296" spans="1:6" x14ac:dyDescent="0.25">
      <c r="A296" s="69">
        <v>3237</v>
      </c>
      <c r="B296" s="220" t="s">
        <v>117</v>
      </c>
      <c r="C296" s="117"/>
      <c r="D296" s="263">
        <v>0</v>
      </c>
      <c r="E296" s="117">
        <v>149.31</v>
      </c>
      <c r="F296" s="117"/>
    </row>
    <row r="297" spans="1:6" ht="26.25" x14ac:dyDescent="0.25">
      <c r="A297" s="81">
        <v>329</v>
      </c>
      <c r="B297" s="82" t="s">
        <v>120</v>
      </c>
      <c r="C297" s="62">
        <f t="shared" si="127"/>
        <v>11015.99</v>
      </c>
      <c r="D297" s="258">
        <f t="shared" si="126"/>
        <v>520</v>
      </c>
      <c r="E297" s="68">
        <f t="shared" si="126"/>
        <v>0</v>
      </c>
      <c r="F297" s="117"/>
    </row>
    <row r="298" spans="1:6" ht="26.25" x14ac:dyDescent="0.25">
      <c r="A298" s="69">
        <v>3299</v>
      </c>
      <c r="B298" s="70" t="s">
        <v>120</v>
      </c>
      <c r="C298" s="176">
        <f t="shared" si="127"/>
        <v>11015.99</v>
      </c>
      <c r="D298" s="259">
        <v>520</v>
      </c>
      <c r="E298" s="72">
        <v>0</v>
      </c>
      <c r="F298" s="117"/>
    </row>
    <row r="299" spans="1:6" x14ac:dyDescent="0.25">
      <c r="A299" s="233" t="s">
        <v>256</v>
      </c>
      <c r="B299" s="234" t="s">
        <v>132</v>
      </c>
      <c r="C299" s="171">
        <f t="shared" ref="C299" si="128">C300+C301</f>
        <v>11015.99</v>
      </c>
      <c r="D299" s="150">
        <f>D300+D305</f>
        <v>1850</v>
      </c>
      <c r="E299" s="150">
        <f>E300+E305</f>
        <v>688</v>
      </c>
      <c r="F299" s="150">
        <f>E299/D299*100</f>
        <v>37.189189189189186</v>
      </c>
    </row>
    <row r="300" spans="1:6" x14ac:dyDescent="0.25">
      <c r="A300" s="214" t="s">
        <v>145</v>
      </c>
      <c r="B300" s="215" t="s">
        <v>146</v>
      </c>
      <c r="C300" s="71">
        <v>7963.37</v>
      </c>
      <c r="D300" s="59">
        <f t="shared" ref="D300:E303" si="129">D301</f>
        <v>50</v>
      </c>
      <c r="E300" s="59">
        <f t="shared" si="129"/>
        <v>0</v>
      </c>
      <c r="F300" s="59">
        <f>E300/D300*100</f>
        <v>0</v>
      </c>
    </row>
    <row r="301" spans="1:6" x14ac:dyDescent="0.25">
      <c r="A301" s="60">
        <v>3</v>
      </c>
      <c r="B301" s="61" t="s">
        <v>88</v>
      </c>
      <c r="C301" s="71">
        <v>3052.62</v>
      </c>
      <c r="D301" s="62">
        <f t="shared" si="129"/>
        <v>50</v>
      </c>
      <c r="E301" s="62">
        <f t="shared" si="129"/>
        <v>0</v>
      </c>
      <c r="F301" s="62">
        <f>E301/D301*100</f>
        <v>0</v>
      </c>
    </row>
    <row r="302" spans="1:6" x14ac:dyDescent="0.25">
      <c r="A302" s="63">
        <v>32</v>
      </c>
      <c r="B302" s="64" t="s">
        <v>19</v>
      </c>
      <c r="C302" s="56">
        <f t="shared" ref="C302:C305" si="130">C303</f>
        <v>3981.68</v>
      </c>
      <c r="D302" s="65">
        <f t="shared" si="129"/>
        <v>50</v>
      </c>
      <c r="E302" s="65">
        <f t="shared" si="129"/>
        <v>0</v>
      </c>
      <c r="F302" s="65">
        <f>E302/D302*100</f>
        <v>0</v>
      </c>
    </row>
    <row r="303" spans="1:6" ht="26.25" x14ac:dyDescent="0.25">
      <c r="A303" s="81">
        <v>329</v>
      </c>
      <c r="B303" s="82" t="s">
        <v>120</v>
      </c>
      <c r="C303" s="62">
        <f t="shared" si="130"/>
        <v>3981.68</v>
      </c>
      <c r="D303" s="258">
        <f t="shared" si="129"/>
        <v>50</v>
      </c>
      <c r="E303" s="68">
        <f t="shared" si="129"/>
        <v>0</v>
      </c>
      <c r="F303" s="263">
        <f t="shared" ref="F303:F304" si="131">E303/D303*100</f>
        <v>0</v>
      </c>
    </row>
    <row r="304" spans="1:6" ht="26.25" x14ac:dyDescent="0.25">
      <c r="A304" s="69">
        <v>3299</v>
      </c>
      <c r="B304" s="70" t="s">
        <v>120</v>
      </c>
      <c r="C304" s="65">
        <f t="shared" si="130"/>
        <v>3981.68</v>
      </c>
      <c r="D304" s="259">
        <v>50</v>
      </c>
      <c r="E304" s="72">
        <v>0</v>
      </c>
      <c r="F304" s="263">
        <f t="shared" si="131"/>
        <v>0</v>
      </c>
    </row>
    <row r="305" spans="1:6" x14ac:dyDescent="0.25">
      <c r="A305" s="216" t="s">
        <v>147</v>
      </c>
      <c r="B305" s="217" t="s">
        <v>148</v>
      </c>
      <c r="C305" s="68">
        <f t="shared" si="130"/>
        <v>3981.68</v>
      </c>
      <c r="D305" s="59">
        <f t="shared" ref="D305:E308" si="132">D306</f>
        <v>1800</v>
      </c>
      <c r="E305" s="59">
        <f t="shared" si="132"/>
        <v>688</v>
      </c>
      <c r="F305" s="59">
        <f t="shared" ref="F305:F309" si="133">E305/D305*100</f>
        <v>38.222222222222221</v>
      </c>
    </row>
    <row r="306" spans="1:6" x14ac:dyDescent="0.25">
      <c r="A306" s="60">
        <v>3</v>
      </c>
      <c r="B306" s="61" t="s">
        <v>88</v>
      </c>
      <c r="C306" s="71">
        <v>3981.68</v>
      </c>
      <c r="D306" s="62">
        <f t="shared" si="132"/>
        <v>1800</v>
      </c>
      <c r="E306" s="62">
        <f t="shared" si="132"/>
        <v>688</v>
      </c>
      <c r="F306" s="62">
        <f t="shared" si="133"/>
        <v>38.222222222222221</v>
      </c>
    </row>
    <row r="307" spans="1:6" x14ac:dyDescent="0.25">
      <c r="A307" s="63">
        <v>32</v>
      </c>
      <c r="B307" s="64" t="s">
        <v>19</v>
      </c>
      <c r="C307" s="56">
        <f t="shared" ref="C307:C311" si="134">C308</f>
        <v>0</v>
      </c>
      <c r="D307" s="65">
        <f t="shared" si="132"/>
        <v>1800</v>
      </c>
      <c r="E307" s="65">
        <f t="shared" si="132"/>
        <v>688</v>
      </c>
      <c r="F307" s="65">
        <f t="shared" si="133"/>
        <v>38.222222222222221</v>
      </c>
    </row>
    <row r="308" spans="1:6" ht="26.25" x14ac:dyDescent="0.25">
      <c r="A308" s="81">
        <v>329</v>
      </c>
      <c r="B308" s="82" t="s">
        <v>120</v>
      </c>
      <c r="C308" s="59">
        <f t="shared" si="134"/>
        <v>0</v>
      </c>
      <c r="D308" s="258">
        <f t="shared" si="132"/>
        <v>1800</v>
      </c>
      <c r="E308" s="68">
        <f t="shared" si="132"/>
        <v>688</v>
      </c>
      <c r="F308" s="263">
        <f t="shared" si="133"/>
        <v>38.222222222222221</v>
      </c>
    </row>
    <row r="309" spans="1:6" ht="26.25" x14ac:dyDescent="0.25">
      <c r="A309" s="69">
        <v>3299</v>
      </c>
      <c r="B309" s="70" t="s">
        <v>120</v>
      </c>
      <c r="C309" s="177">
        <f t="shared" si="134"/>
        <v>0</v>
      </c>
      <c r="D309" s="259">
        <v>1800</v>
      </c>
      <c r="E309" s="72">
        <v>688</v>
      </c>
      <c r="F309" s="263">
        <f t="shared" si="133"/>
        <v>38.222222222222221</v>
      </c>
    </row>
    <row r="310" spans="1:6" x14ac:dyDescent="0.25">
      <c r="A310" s="233" t="s">
        <v>257</v>
      </c>
      <c r="B310" s="233" t="s">
        <v>157</v>
      </c>
      <c r="C310" s="176">
        <f t="shared" si="134"/>
        <v>0</v>
      </c>
      <c r="D310" s="150">
        <f>D311+D317+D345</f>
        <v>212540</v>
      </c>
      <c r="E310" s="150">
        <f>E311+E317+E345</f>
        <v>122923.41</v>
      </c>
      <c r="F310" s="150">
        <f t="shared" ref="F310:F313" si="135">E310/D310*100</f>
        <v>57.835423920203255</v>
      </c>
    </row>
    <row r="311" spans="1:6" ht="26.25" x14ac:dyDescent="0.25">
      <c r="A311" s="216" t="s">
        <v>158</v>
      </c>
      <c r="B311" s="218" t="s">
        <v>258</v>
      </c>
      <c r="C311" s="68">
        <f t="shared" si="134"/>
        <v>0</v>
      </c>
      <c r="D311" s="59">
        <f t="shared" ref="D311:E313" si="136">D312</f>
        <v>1000</v>
      </c>
      <c r="E311" s="59">
        <f t="shared" si="136"/>
        <v>0</v>
      </c>
      <c r="F311" s="59">
        <f t="shared" si="135"/>
        <v>0</v>
      </c>
    </row>
    <row r="312" spans="1:6" x14ac:dyDescent="0.25">
      <c r="A312" s="60">
        <v>3</v>
      </c>
      <c r="B312" s="61" t="s">
        <v>88</v>
      </c>
      <c r="C312" s="71">
        <v>0</v>
      </c>
      <c r="D312" s="62">
        <f t="shared" si="136"/>
        <v>1000</v>
      </c>
      <c r="E312" s="62">
        <f t="shared" si="136"/>
        <v>0</v>
      </c>
      <c r="F312" s="62">
        <f t="shared" si="135"/>
        <v>0</v>
      </c>
    </row>
    <row r="313" spans="1:6" x14ac:dyDescent="0.25">
      <c r="A313" s="63">
        <v>32</v>
      </c>
      <c r="B313" s="64" t="s">
        <v>19</v>
      </c>
      <c r="C313" s="55">
        <f t="shared" ref="C313:C318" si="137">C314</f>
        <v>0</v>
      </c>
      <c r="D313" s="65">
        <f t="shared" si="136"/>
        <v>1000</v>
      </c>
      <c r="E313" s="65">
        <f t="shared" si="136"/>
        <v>0</v>
      </c>
      <c r="F313" s="65">
        <f t="shared" si="135"/>
        <v>0</v>
      </c>
    </row>
    <row r="314" spans="1:6" x14ac:dyDescent="0.25">
      <c r="A314" s="66">
        <v>322</v>
      </c>
      <c r="B314" s="67" t="s">
        <v>89</v>
      </c>
      <c r="C314" s="56">
        <f t="shared" si="137"/>
        <v>0</v>
      </c>
      <c r="D314" s="258">
        <f t="shared" ref="D314" si="138">SUM(D315:D316)</f>
        <v>1000</v>
      </c>
      <c r="E314" s="68">
        <f t="shared" ref="E314" si="139">SUM(E315:E316)</f>
        <v>0</v>
      </c>
      <c r="F314" s="258">
        <v>0</v>
      </c>
    </row>
    <row r="315" spans="1:6" x14ac:dyDescent="0.25">
      <c r="A315" s="69">
        <v>3222</v>
      </c>
      <c r="B315" s="70" t="s">
        <v>90</v>
      </c>
      <c r="C315" s="59">
        <f t="shared" si="137"/>
        <v>0</v>
      </c>
      <c r="D315" s="259">
        <v>0</v>
      </c>
      <c r="E315" s="72">
        <v>0</v>
      </c>
      <c r="F315" s="263">
        <v>0</v>
      </c>
    </row>
    <row r="316" spans="1:6" x14ac:dyDescent="0.25">
      <c r="A316" s="69">
        <v>3225</v>
      </c>
      <c r="B316" s="70" t="s">
        <v>109</v>
      </c>
      <c r="C316" s="62">
        <f t="shared" si="137"/>
        <v>0</v>
      </c>
      <c r="D316" s="259">
        <v>1000</v>
      </c>
      <c r="E316" s="72">
        <v>0</v>
      </c>
      <c r="F316" s="263">
        <f t="shared" ref="F316" si="140">E316/D316*100</f>
        <v>0</v>
      </c>
    </row>
    <row r="317" spans="1:6" x14ac:dyDescent="0.25">
      <c r="A317" s="214" t="s">
        <v>147</v>
      </c>
      <c r="B317" s="215" t="s">
        <v>148</v>
      </c>
      <c r="C317" s="65">
        <f t="shared" si="137"/>
        <v>0</v>
      </c>
      <c r="D317" s="59">
        <f t="shared" ref="D317:E317" si="141">D318</f>
        <v>18540</v>
      </c>
      <c r="E317" s="59">
        <f t="shared" si="141"/>
        <v>5507.21</v>
      </c>
      <c r="F317" s="59">
        <f t="shared" ref="F317:F341" si="142">E317/D317*100</f>
        <v>29.70447680690399</v>
      </c>
    </row>
    <row r="318" spans="1:6" x14ac:dyDescent="0.25">
      <c r="A318" s="60">
        <v>3</v>
      </c>
      <c r="B318" s="61" t="s">
        <v>88</v>
      </c>
      <c r="C318" s="68">
        <f t="shared" si="137"/>
        <v>0</v>
      </c>
      <c r="D318" s="62">
        <f t="shared" ref="D318:E318" si="143">D319+D342</f>
        <v>18540</v>
      </c>
      <c r="E318" s="62">
        <f t="shared" si="143"/>
        <v>5507.21</v>
      </c>
      <c r="F318" s="62">
        <f t="shared" si="142"/>
        <v>29.70447680690399</v>
      </c>
    </row>
    <row r="319" spans="1:6" x14ac:dyDescent="0.25">
      <c r="A319" s="63">
        <v>32</v>
      </c>
      <c r="B319" s="64" t="s">
        <v>19</v>
      </c>
      <c r="C319" s="71">
        <v>0</v>
      </c>
      <c r="D319" s="65">
        <f t="shared" ref="D319:E319" si="144">D320+D324+D331+D340</f>
        <v>18140</v>
      </c>
      <c r="E319" s="65">
        <f t="shared" si="144"/>
        <v>5507.21</v>
      </c>
      <c r="F319" s="65">
        <f t="shared" si="142"/>
        <v>30.359481808158765</v>
      </c>
    </row>
    <row r="320" spans="1:6" x14ac:dyDescent="0.25">
      <c r="A320" s="66">
        <v>321</v>
      </c>
      <c r="B320" s="67" t="s">
        <v>103</v>
      </c>
      <c r="C320" s="71"/>
      <c r="D320" s="258">
        <f t="shared" ref="D320:E320" si="145">SUM(D321:D323)</f>
        <v>100</v>
      </c>
      <c r="E320" s="68">
        <f t="shared" si="145"/>
        <v>0</v>
      </c>
      <c r="F320" s="262">
        <f t="shared" si="142"/>
        <v>0</v>
      </c>
    </row>
    <row r="321" spans="1:6" x14ac:dyDescent="0.25">
      <c r="A321" s="219">
        <v>3211</v>
      </c>
      <c r="B321" s="70" t="s">
        <v>104</v>
      </c>
      <c r="C321" s="71"/>
      <c r="D321" s="259">
        <v>25</v>
      </c>
      <c r="E321" s="72">
        <v>0</v>
      </c>
      <c r="F321" s="263">
        <f t="shared" si="142"/>
        <v>0</v>
      </c>
    </row>
    <row r="322" spans="1:6" x14ac:dyDescent="0.25">
      <c r="A322" s="219">
        <v>3213</v>
      </c>
      <c r="B322" s="220" t="s">
        <v>105</v>
      </c>
      <c r="C322" s="71"/>
      <c r="D322" s="259">
        <v>50</v>
      </c>
      <c r="E322" s="72">
        <v>0</v>
      </c>
      <c r="F322" s="263">
        <f t="shared" si="142"/>
        <v>0</v>
      </c>
    </row>
    <row r="323" spans="1:6" x14ac:dyDescent="0.25">
      <c r="A323" s="69">
        <v>3214</v>
      </c>
      <c r="B323" s="70" t="s">
        <v>106</v>
      </c>
      <c r="C323" s="71"/>
      <c r="D323" s="259">
        <v>25</v>
      </c>
      <c r="E323" s="72">
        <v>0</v>
      </c>
      <c r="F323" s="263">
        <f t="shared" si="142"/>
        <v>0</v>
      </c>
    </row>
    <row r="324" spans="1:6" x14ac:dyDescent="0.25">
      <c r="A324" s="66">
        <v>322</v>
      </c>
      <c r="B324" s="67" t="s">
        <v>89</v>
      </c>
      <c r="C324" s="71"/>
      <c r="D324" s="258">
        <f t="shared" ref="D324:E324" si="146">SUM(D325:D330)</f>
        <v>15450</v>
      </c>
      <c r="E324" s="68">
        <f t="shared" si="146"/>
        <v>5495.21</v>
      </c>
      <c r="F324" s="262">
        <f t="shared" si="142"/>
        <v>35.567702265372169</v>
      </c>
    </row>
    <row r="325" spans="1:6" x14ac:dyDescent="0.25">
      <c r="A325" s="69">
        <v>3221</v>
      </c>
      <c r="B325" s="70" t="s">
        <v>107</v>
      </c>
      <c r="C325" s="71"/>
      <c r="D325" s="259">
        <v>4000</v>
      </c>
      <c r="E325" s="72">
        <v>1425.32</v>
      </c>
      <c r="F325" s="263">
        <f t="shared" si="142"/>
        <v>35.632999999999996</v>
      </c>
    </row>
    <row r="326" spans="1:6" x14ac:dyDescent="0.25">
      <c r="A326" s="69">
        <v>3222</v>
      </c>
      <c r="B326" s="70" t="s">
        <v>90</v>
      </c>
      <c r="C326" s="71"/>
      <c r="D326" s="259">
        <v>10000</v>
      </c>
      <c r="E326" s="72">
        <v>3872.84</v>
      </c>
      <c r="F326" s="263">
        <f t="shared" si="142"/>
        <v>38.728400000000001</v>
      </c>
    </row>
    <row r="327" spans="1:6" x14ac:dyDescent="0.25">
      <c r="A327" s="69">
        <v>3223</v>
      </c>
      <c r="B327" s="70" t="s">
        <v>108</v>
      </c>
      <c r="C327" s="71"/>
      <c r="D327" s="259">
        <v>100</v>
      </c>
      <c r="E327" s="72">
        <v>0</v>
      </c>
      <c r="F327" s="263">
        <f t="shared" si="142"/>
        <v>0</v>
      </c>
    </row>
    <row r="328" spans="1:6" ht="26.25" x14ac:dyDescent="0.25">
      <c r="A328" s="69">
        <v>3224</v>
      </c>
      <c r="B328" s="70" t="s">
        <v>129</v>
      </c>
      <c r="C328" s="71"/>
      <c r="D328" s="259">
        <v>250</v>
      </c>
      <c r="E328" s="72">
        <v>0</v>
      </c>
      <c r="F328" s="263">
        <f t="shared" si="142"/>
        <v>0</v>
      </c>
    </row>
    <row r="329" spans="1:6" x14ac:dyDescent="0.25">
      <c r="A329" s="69">
        <v>3225</v>
      </c>
      <c r="B329" s="70" t="s">
        <v>109</v>
      </c>
      <c r="C329" s="71"/>
      <c r="D329" s="259">
        <v>800</v>
      </c>
      <c r="E329" s="72">
        <v>0</v>
      </c>
      <c r="F329" s="263">
        <f t="shared" si="142"/>
        <v>0</v>
      </c>
    </row>
    <row r="330" spans="1:6" ht="26.25" x14ac:dyDescent="0.25">
      <c r="A330" s="69">
        <v>3227</v>
      </c>
      <c r="B330" s="70" t="s">
        <v>110</v>
      </c>
      <c r="C330" s="71"/>
      <c r="D330" s="259">
        <v>300</v>
      </c>
      <c r="E330" s="72">
        <v>197.05</v>
      </c>
      <c r="F330" s="263">
        <f t="shared" si="142"/>
        <v>65.683333333333337</v>
      </c>
    </row>
    <row r="331" spans="1:6" x14ac:dyDescent="0.25">
      <c r="A331" s="66">
        <v>323</v>
      </c>
      <c r="B331" s="67" t="s">
        <v>111</v>
      </c>
      <c r="C331" s="71"/>
      <c r="D331" s="258">
        <f t="shared" ref="D331:E331" si="147">SUM(D332:D339)</f>
        <v>2090</v>
      </c>
      <c r="E331" s="68">
        <f t="shared" si="147"/>
        <v>12</v>
      </c>
      <c r="F331" s="262">
        <f t="shared" si="142"/>
        <v>0.57416267942583732</v>
      </c>
    </row>
    <row r="332" spans="1:6" x14ac:dyDescent="0.25">
      <c r="A332" s="69">
        <v>3231</v>
      </c>
      <c r="B332" s="70" t="s">
        <v>112</v>
      </c>
      <c r="C332" s="71"/>
      <c r="D332" s="259">
        <v>20</v>
      </c>
      <c r="E332" s="72">
        <v>0</v>
      </c>
      <c r="F332" s="263">
        <f t="shared" si="142"/>
        <v>0</v>
      </c>
    </row>
    <row r="333" spans="1:6" ht="26.25" x14ac:dyDescent="0.25">
      <c r="A333" s="69">
        <v>3232</v>
      </c>
      <c r="B333" s="70" t="s">
        <v>130</v>
      </c>
      <c r="C333" s="71"/>
      <c r="D333" s="259">
        <v>1500</v>
      </c>
      <c r="E333" s="72">
        <v>12</v>
      </c>
      <c r="F333" s="263">
        <f t="shared" si="142"/>
        <v>0.8</v>
      </c>
    </row>
    <row r="334" spans="1:6" x14ac:dyDescent="0.25">
      <c r="A334" s="69">
        <v>3233</v>
      </c>
      <c r="B334" s="70" t="s">
        <v>113</v>
      </c>
      <c r="C334" s="73" t="e">
        <f t="shared" ref="C334:C335" si="148">C335</f>
        <v>#REF!</v>
      </c>
      <c r="D334" s="259">
        <v>0</v>
      </c>
      <c r="E334" s="72">
        <v>0</v>
      </c>
      <c r="F334" s="263" t="s">
        <v>191</v>
      </c>
    </row>
    <row r="335" spans="1:6" x14ac:dyDescent="0.25">
      <c r="A335" s="69">
        <v>3234</v>
      </c>
      <c r="B335" s="70" t="s">
        <v>114</v>
      </c>
      <c r="C335" s="74" t="e">
        <f t="shared" si="148"/>
        <v>#REF!</v>
      </c>
      <c r="D335" s="259">
        <v>20</v>
      </c>
      <c r="E335" s="72">
        <v>0</v>
      </c>
      <c r="F335" s="263">
        <f t="shared" si="142"/>
        <v>0</v>
      </c>
    </row>
    <row r="336" spans="1:6" x14ac:dyDescent="0.25">
      <c r="A336" s="69">
        <v>3235</v>
      </c>
      <c r="B336" s="70" t="s">
        <v>115</v>
      </c>
      <c r="C336" s="55" t="e">
        <f>C337+#REF!+C389+C395+C409+C473+C489+#REF!+#REF!+#REF!+#REF!+#REF!+#REF!+#REF!+#REF!</f>
        <v>#REF!</v>
      </c>
      <c r="D336" s="259">
        <v>20</v>
      </c>
      <c r="E336" s="72">
        <v>0</v>
      </c>
      <c r="F336" s="263">
        <f t="shared" si="142"/>
        <v>0</v>
      </c>
    </row>
    <row r="337" spans="1:6" x14ac:dyDescent="0.25">
      <c r="A337" s="69">
        <v>3236</v>
      </c>
      <c r="B337" s="70" t="s">
        <v>116</v>
      </c>
      <c r="C337" s="56" t="e">
        <f>C338+C359+#REF!+#REF!+#REF!</f>
        <v>#REF!</v>
      </c>
      <c r="D337" s="259">
        <v>500</v>
      </c>
      <c r="E337" s="72">
        <v>0</v>
      </c>
      <c r="F337" s="263">
        <f t="shared" si="142"/>
        <v>0</v>
      </c>
    </row>
    <row r="338" spans="1:6" x14ac:dyDescent="0.25">
      <c r="A338" s="69">
        <v>3238</v>
      </c>
      <c r="B338" s="70" t="s">
        <v>118</v>
      </c>
      <c r="C338" s="59">
        <f t="shared" ref="C338" si="149">C339</f>
        <v>3109.9999999999995</v>
      </c>
      <c r="D338" s="259">
        <v>20</v>
      </c>
      <c r="E338" s="72">
        <v>0</v>
      </c>
      <c r="F338" s="263">
        <f t="shared" si="142"/>
        <v>0</v>
      </c>
    </row>
    <row r="339" spans="1:6" x14ac:dyDescent="0.25">
      <c r="A339" s="69">
        <v>3239</v>
      </c>
      <c r="B339" s="70" t="s">
        <v>119</v>
      </c>
      <c r="C339" s="62">
        <f>C340+C356</f>
        <v>3109.9999999999995</v>
      </c>
      <c r="D339" s="259">
        <v>10</v>
      </c>
      <c r="E339" s="72">
        <v>0</v>
      </c>
      <c r="F339" s="263">
        <f t="shared" si="142"/>
        <v>0</v>
      </c>
    </row>
    <row r="340" spans="1:6" ht="26.25" x14ac:dyDescent="0.25">
      <c r="A340" s="81">
        <v>329</v>
      </c>
      <c r="B340" s="82" t="s">
        <v>120</v>
      </c>
      <c r="C340" s="65">
        <f t="shared" ref="C340" si="150">C341+C344+C349+C353</f>
        <v>3109.8799999999997</v>
      </c>
      <c r="D340" s="258">
        <f t="shared" ref="D340:E340" si="151">D341</f>
        <v>500</v>
      </c>
      <c r="E340" s="68">
        <f t="shared" si="151"/>
        <v>0</v>
      </c>
      <c r="F340" s="262">
        <f t="shared" si="142"/>
        <v>0</v>
      </c>
    </row>
    <row r="341" spans="1:6" ht="26.25" x14ac:dyDescent="0.25">
      <c r="A341" s="69">
        <v>3299</v>
      </c>
      <c r="B341" s="70" t="s">
        <v>120</v>
      </c>
      <c r="C341" s="68">
        <f t="shared" ref="C341" si="152">SUM(C342:C343)</f>
        <v>335.39</v>
      </c>
      <c r="D341" s="259">
        <v>500</v>
      </c>
      <c r="E341" s="72">
        <v>0</v>
      </c>
      <c r="F341" s="263">
        <f t="shared" si="142"/>
        <v>0</v>
      </c>
    </row>
    <row r="342" spans="1:6" x14ac:dyDescent="0.25">
      <c r="A342" s="79">
        <v>34</v>
      </c>
      <c r="B342" s="80" t="s">
        <v>125</v>
      </c>
      <c r="C342" s="71">
        <v>335.39</v>
      </c>
      <c r="D342" s="65">
        <f t="shared" ref="D342:E343" si="153">D343</f>
        <v>400</v>
      </c>
      <c r="E342" s="65">
        <f t="shared" si="153"/>
        <v>0</v>
      </c>
      <c r="F342" s="65">
        <f t="shared" ref="F342:F344" si="154">E342/D342*100</f>
        <v>0</v>
      </c>
    </row>
    <row r="343" spans="1:6" x14ac:dyDescent="0.25">
      <c r="A343" s="81">
        <v>343</v>
      </c>
      <c r="B343" s="82" t="s">
        <v>126</v>
      </c>
      <c r="C343" s="71">
        <v>0</v>
      </c>
      <c r="D343" s="258">
        <f t="shared" si="153"/>
        <v>400</v>
      </c>
      <c r="E343" s="68">
        <f t="shared" si="153"/>
        <v>0</v>
      </c>
      <c r="F343" s="262">
        <f t="shared" si="154"/>
        <v>0</v>
      </c>
    </row>
    <row r="344" spans="1:6" ht="26.25" x14ac:dyDescent="0.25">
      <c r="A344" s="69">
        <v>3431</v>
      </c>
      <c r="B344" s="70" t="s">
        <v>127</v>
      </c>
      <c r="C344" s="68">
        <f t="shared" ref="C344" si="155">SUM(C345:C348)</f>
        <v>2366.98</v>
      </c>
      <c r="D344" s="259">
        <v>400</v>
      </c>
      <c r="E344" s="72">
        <v>0</v>
      </c>
      <c r="F344" s="263">
        <f t="shared" si="154"/>
        <v>0</v>
      </c>
    </row>
    <row r="345" spans="1:6" x14ac:dyDescent="0.25">
      <c r="A345" s="214" t="s">
        <v>149</v>
      </c>
      <c r="B345" s="215" t="s">
        <v>150</v>
      </c>
      <c r="C345" s="71">
        <v>9.89</v>
      </c>
      <c r="D345" s="59">
        <f t="shared" ref="D345:E345" si="156">D346</f>
        <v>193000</v>
      </c>
      <c r="E345" s="59">
        <f t="shared" si="156"/>
        <v>117416.2</v>
      </c>
      <c r="F345" s="59">
        <f t="shared" ref="F345:F347" si="157">E345/D345*100</f>
        <v>60.837409326424876</v>
      </c>
    </row>
    <row r="346" spans="1:6" x14ac:dyDescent="0.25">
      <c r="A346" s="60">
        <v>3</v>
      </c>
      <c r="B346" s="61" t="s">
        <v>88</v>
      </c>
      <c r="C346" s="71">
        <v>1235.97</v>
      </c>
      <c r="D346" s="62">
        <f t="shared" ref="D346:E346" si="158">D347+D366</f>
        <v>193000</v>
      </c>
      <c r="E346" s="62">
        <f t="shared" si="158"/>
        <v>117416.2</v>
      </c>
      <c r="F346" s="62">
        <f t="shared" si="157"/>
        <v>60.837409326424876</v>
      </c>
    </row>
    <row r="347" spans="1:6" x14ac:dyDescent="0.25">
      <c r="A347" s="63">
        <v>32</v>
      </c>
      <c r="B347" s="64" t="s">
        <v>19</v>
      </c>
      <c r="C347" s="71">
        <v>107.45</v>
      </c>
      <c r="D347" s="65">
        <f t="shared" ref="D347:E347" si="159">D348+D352+D359+D364</f>
        <v>193000</v>
      </c>
      <c r="E347" s="65">
        <f t="shared" si="159"/>
        <v>117416.2</v>
      </c>
      <c r="F347" s="65">
        <f t="shared" si="157"/>
        <v>60.837409326424876</v>
      </c>
    </row>
    <row r="348" spans="1:6" x14ac:dyDescent="0.25">
      <c r="A348" s="66">
        <v>321</v>
      </c>
      <c r="B348" s="67" t="s">
        <v>103</v>
      </c>
      <c r="C348" s="71">
        <v>1013.67</v>
      </c>
      <c r="D348" s="258">
        <f t="shared" ref="D348:E348" si="160">SUM(D349:D351)</f>
        <v>0</v>
      </c>
      <c r="E348" s="68">
        <f t="shared" si="160"/>
        <v>0</v>
      </c>
      <c r="F348" s="258" t="s">
        <v>191</v>
      </c>
    </row>
    <row r="349" spans="1:6" x14ac:dyDescent="0.25">
      <c r="A349" s="219">
        <v>3211</v>
      </c>
      <c r="B349" s="70" t="s">
        <v>104</v>
      </c>
      <c r="C349" s="68">
        <f t="shared" ref="C349" si="161">SUM(C350:C352)</f>
        <v>32.35</v>
      </c>
      <c r="D349" s="259">
        <v>0</v>
      </c>
      <c r="E349" s="72">
        <v>0</v>
      </c>
      <c r="F349" s="258" t="s">
        <v>191</v>
      </c>
    </row>
    <row r="350" spans="1:6" x14ac:dyDescent="0.25">
      <c r="A350" s="219">
        <v>3213</v>
      </c>
      <c r="B350" s="220" t="s">
        <v>105</v>
      </c>
      <c r="C350" s="71">
        <v>0</v>
      </c>
      <c r="D350" s="259">
        <v>0</v>
      </c>
      <c r="E350" s="72">
        <v>0</v>
      </c>
      <c r="F350" s="258" t="s">
        <v>191</v>
      </c>
    </row>
    <row r="351" spans="1:6" x14ac:dyDescent="0.25">
      <c r="A351" s="69">
        <v>3214</v>
      </c>
      <c r="B351" s="70" t="s">
        <v>106</v>
      </c>
      <c r="C351" s="71">
        <v>0</v>
      </c>
      <c r="D351" s="259">
        <v>0</v>
      </c>
      <c r="E351" s="72">
        <v>0</v>
      </c>
      <c r="F351" s="258" t="s">
        <v>191</v>
      </c>
    </row>
    <row r="352" spans="1:6" x14ac:dyDescent="0.25">
      <c r="A352" s="66">
        <v>322</v>
      </c>
      <c r="B352" s="67" t="s">
        <v>89</v>
      </c>
      <c r="C352" s="71">
        <v>32.35</v>
      </c>
      <c r="D352" s="258">
        <f t="shared" ref="D352:E352" si="162">SUM(D353:D358)</f>
        <v>193000</v>
      </c>
      <c r="E352" s="68">
        <f t="shared" si="162"/>
        <v>117416.2</v>
      </c>
      <c r="F352" s="262">
        <f t="shared" ref="F352:F354" si="163">E352/D352*100</f>
        <v>60.837409326424876</v>
      </c>
    </row>
    <row r="353" spans="1:6" x14ac:dyDescent="0.25">
      <c r="A353" s="69">
        <v>3221</v>
      </c>
      <c r="B353" s="70" t="s">
        <v>107</v>
      </c>
      <c r="C353" s="68">
        <f t="shared" ref="C353" si="164">SUM(C354:C355)</f>
        <v>375.16</v>
      </c>
      <c r="D353" s="259">
        <v>0</v>
      </c>
      <c r="E353" s="72">
        <v>0</v>
      </c>
      <c r="F353" s="263" t="s">
        <v>191</v>
      </c>
    </row>
    <row r="354" spans="1:6" x14ac:dyDescent="0.25">
      <c r="A354" s="69">
        <v>3222</v>
      </c>
      <c r="B354" s="70" t="s">
        <v>90</v>
      </c>
      <c r="C354" s="71">
        <v>0</v>
      </c>
      <c r="D354" s="259">
        <v>193000</v>
      </c>
      <c r="E354" s="72">
        <v>117416.2</v>
      </c>
      <c r="F354" s="263">
        <f t="shared" si="163"/>
        <v>60.837409326424876</v>
      </c>
    </row>
    <row r="355" spans="1:6" x14ac:dyDescent="0.25">
      <c r="A355" s="69">
        <v>3223</v>
      </c>
      <c r="B355" s="70" t="s">
        <v>108</v>
      </c>
      <c r="C355" s="71">
        <v>375.16</v>
      </c>
      <c r="D355" s="259">
        <v>0</v>
      </c>
      <c r="E355" s="72">
        <v>0</v>
      </c>
      <c r="F355" s="258" t="s">
        <v>191</v>
      </c>
    </row>
    <row r="356" spans="1:6" ht="26.25" x14ac:dyDescent="0.25">
      <c r="A356" s="69">
        <v>3224</v>
      </c>
      <c r="B356" s="70" t="s">
        <v>129</v>
      </c>
      <c r="C356" s="65">
        <f t="shared" ref="C356:C357" si="165">C357</f>
        <v>0.12</v>
      </c>
      <c r="D356" s="259">
        <v>0</v>
      </c>
      <c r="E356" s="72">
        <v>0</v>
      </c>
      <c r="F356" s="258" t="s">
        <v>191</v>
      </c>
    </row>
    <row r="357" spans="1:6" x14ac:dyDescent="0.25">
      <c r="A357" s="69">
        <v>3225</v>
      </c>
      <c r="B357" s="70" t="s">
        <v>109</v>
      </c>
      <c r="C357" s="68">
        <f t="shared" si="165"/>
        <v>0.12</v>
      </c>
      <c r="D357" s="259">
        <v>0</v>
      </c>
      <c r="E357" s="72">
        <v>0</v>
      </c>
      <c r="F357" s="258" t="s">
        <v>191</v>
      </c>
    </row>
    <row r="358" spans="1:6" ht="26.25" x14ac:dyDescent="0.25">
      <c r="A358" s="69">
        <v>3227</v>
      </c>
      <c r="B358" s="70" t="s">
        <v>110</v>
      </c>
      <c r="C358" s="71">
        <v>0.12</v>
      </c>
      <c r="D358" s="259">
        <v>0</v>
      </c>
      <c r="E358" s="72">
        <v>0</v>
      </c>
      <c r="F358" s="258" t="s">
        <v>191</v>
      </c>
    </row>
    <row r="359" spans="1:6" x14ac:dyDescent="0.25">
      <c r="A359" s="66">
        <v>323</v>
      </c>
      <c r="B359" s="67" t="s">
        <v>111</v>
      </c>
      <c r="C359" s="59" t="e">
        <f t="shared" ref="C359:C360" si="166">C360</f>
        <v>#REF!</v>
      </c>
      <c r="D359" s="258">
        <v>0</v>
      </c>
      <c r="E359" s="68">
        <f t="shared" ref="E359" si="167">SUM(E360:E363)</f>
        <v>0</v>
      </c>
      <c r="F359" s="258" t="s">
        <v>191</v>
      </c>
    </row>
    <row r="360" spans="1:6" ht="26.25" x14ac:dyDescent="0.25">
      <c r="A360" s="69">
        <v>3232</v>
      </c>
      <c r="B360" s="70" t="s">
        <v>130</v>
      </c>
      <c r="C360" s="62" t="e">
        <f t="shared" si="166"/>
        <v>#REF!</v>
      </c>
      <c r="D360" s="259">
        <v>0</v>
      </c>
      <c r="E360" s="72">
        <v>0</v>
      </c>
      <c r="F360" s="258" t="s">
        <v>191</v>
      </c>
    </row>
    <row r="361" spans="1:6" x14ac:dyDescent="0.25">
      <c r="A361" s="69">
        <v>3234</v>
      </c>
      <c r="B361" s="70" t="s">
        <v>114</v>
      </c>
      <c r="C361" s="65" t="e">
        <f>C362+C365+#REF!+#REF!</f>
        <v>#REF!</v>
      </c>
      <c r="D361" s="259">
        <v>0</v>
      </c>
      <c r="E361" s="72">
        <v>0</v>
      </c>
      <c r="F361" s="258" t="s">
        <v>191</v>
      </c>
    </row>
    <row r="362" spans="1:6" x14ac:dyDescent="0.25">
      <c r="A362" s="69">
        <v>3236</v>
      </c>
      <c r="B362" s="70" t="s">
        <v>116</v>
      </c>
      <c r="C362" s="68">
        <f t="shared" ref="C362" si="168">SUM(C363:C364)</f>
        <v>3081.67</v>
      </c>
      <c r="D362" s="259">
        <v>0</v>
      </c>
      <c r="E362" s="72">
        <v>0</v>
      </c>
      <c r="F362" s="258" t="s">
        <v>191</v>
      </c>
    </row>
    <row r="363" spans="1:6" x14ac:dyDescent="0.25">
      <c r="A363" s="69">
        <v>3239</v>
      </c>
      <c r="B363" s="70" t="s">
        <v>119</v>
      </c>
      <c r="C363" s="71">
        <v>3058.35</v>
      </c>
      <c r="D363" s="259">
        <v>0</v>
      </c>
      <c r="E363" s="72">
        <v>0</v>
      </c>
      <c r="F363" s="258" t="s">
        <v>191</v>
      </c>
    </row>
    <row r="364" spans="1:6" ht="26.25" x14ac:dyDescent="0.25">
      <c r="A364" s="81">
        <v>329</v>
      </c>
      <c r="B364" s="82" t="s">
        <v>120</v>
      </c>
      <c r="C364" s="71">
        <v>23.32</v>
      </c>
      <c r="D364" s="258">
        <v>0</v>
      </c>
      <c r="E364" s="68">
        <f t="shared" ref="E364" si="169">E365</f>
        <v>0</v>
      </c>
      <c r="F364" s="258" t="s">
        <v>191</v>
      </c>
    </row>
    <row r="365" spans="1:6" ht="26.25" x14ac:dyDescent="0.25">
      <c r="A365" s="69">
        <v>3299</v>
      </c>
      <c r="B365" s="70" t="s">
        <v>120</v>
      </c>
      <c r="C365" s="68">
        <f>SUM(C366:C366)</f>
        <v>413.41</v>
      </c>
      <c r="D365" s="259">
        <v>0</v>
      </c>
      <c r="E365" s="72">
        <v>0</v>
      </c>
      <c r="F365" s="258" t="s">
        <v>191</v>
      </c>
    </row>
    <row r="366" spans="1:6" x14ac:dyDescent="0.25">
      <c r="A366" s="79">
        <v>34</v>
      </c>
      <c r="B366" s="80" t="s">
        <v>125</v>
      </c>
      <c r="C366" s="71">
        <v>413.41</v>
      </c>
      <c r="D366" s="65">
        <f t="shared" ref="D366:E367" si="170">D367</f>
        <v>0</v>
      </c>
      <c r="E366" s="65">
        <f t="shared" si="170"/>
        <v>0</v>
      </c>
      <c r="F366" s="65" t="s">
        <v>191</v>
      </c>
    </row>
    <row r="367" spans="1:6" x14ac:dyDescent="0.25">
      <c r="A367" s="81">
        <v>343</v>
      </c>
      <c r="B367" s="82" t="s">
        <v>126</v>
      </c>
      <c r="C367" s="176" t="e">
        <f>C368+#REF!+#REF!</f>
        <v>#REF!</v>
      </c>
      <c r="D367" s="258">
        <f t="shared" si="170"/>
        <v>0</v>
      </c>
      <c r="E367" s="68">
        <f t="shared" si="170"/>
        <v>0</v>
      </c>
      <c r="F367" s="68" t="s">
        <v>191</v>
      </c>
    </row>
    <row r="368" spans="1:6" ht="26.25" x14ac:dyDescent="0.25">
      <c r="A368" s="69">
        <v>3431</v>
      </c>
      <c r="B368" s="70" t="s">
        <v>127</v>
      </c>
      <c r="C368" s="68" t="e">
        <f>SUM(#REF!)</f>
        <v>#REF!</v>
      </c>
      <c r="D368" s="259">
        <v>0</v>
      </c>
      <c r="E368" s="72">
        <v>0</v>
      </c>
      <c r="F368" s="72" t="s">
        <v>191</v>
      </c>
    </row>
    <row r="369" spans="1:6" x14ac:dyDescent="0.25">
      <c r="A369" s="235" t="s">
        <v>259</v>
      </c>
      <c r="B369" s="236" t="s">
        <v>159</v>
      </c>
      <c r="C369" s="177">
        <f>C370+C380+C386</f>
        <v>1716632.9000000001</v>
      </c>
      <c r="D369" s="150">
        <f t="shared" ref="D369:E369" si="171">D370+D386</f>
        <v>69900</v>
      </c>
      <c r="E369" s="150">
        <f t="shared" si="171"/>
        <v>48136.72</v>
      </c>
      <c r="F369" s="150">
        <f t="shared" ref="F369:F380" si="172">E369/D369*100</f>
        <v>68.86512160228898</v>
      </c>
    </row>
    <row r="370" spans="1:6" x14ac:dyDescent="0.25">
      <c r="A370" s="75" t="s">
        <v>147</v>
      </c>
      <c r="B370" s="221" t="s">
        <v>148</v>
      </c>
      <c r="C370" s="65">
        <f t="shared" ref="C370" si="173">C371+C375+C377</f>
        <v>1665103.54</v>
      </c>
      <c r="D370" s="59">
        <f t="shared" ref="D370:E370" si="174">D371</f>
        <v>13660</v>
      </c>
      <c r="E370" s="59">
        <f t="shared" si="174"/>
        <v>12580.810000000001</v>
      </c>
      <c r="F370" s="59">
        <f t="shared" si="172"/>
        <v>92.099633967789174</v>
      </c>
    </row>
    <row r="371" spans="1:6" x14ac:dyDescent="0.25">
      <c r="A371" s="77">
        <v>3</v>
      </c>
      <c r="B371" s="78" t="s">
        <v>88</v>
      </c>
      <c r="C371" s="68">
        <f t="shared" ref="C371" si="175">SUM(C372:C374)</f>
        <v>1382647.8499999999</v>
      </c>
      <c r="D371" s="62">
        <f t="shared" ref="D371:E371" si="176">D372+D381</f>
        <v>13660</v>
      </c>
      <c r="E371" s="62">
        <f t="shared" si="176"/>
        <v>12580.810000000001</v>
      </c>
      <c r="F371" s="62">
        <f t="shared" si="172"/>
        <v>92.099633967789174</v>
      </c>
    </row>
    <row r="372" spans="1:6" x14ac:dyDescent="0.25">
      <c r="A372" s="79">
        <v>31</v>
      </c>
      <c r="B372" s="80" t="s">
        <v>10</v>
      </c>
      <c r="C372" s="71">
        <v>1292479.25</v>
      </c>
      <c r="D372" s="65">
        <f t="shared" ref="D372:E372" si="177">D373+D377+D379</f>
        <v>13460</v>
      </c>
      <c r="E372" s="65">
        <f t="shared" si="177"/>
        <v>12381.420000000002</v>
      </c>
      <c r="F372" s="65">
        <f t="shared" si="172"/>
        <v>91.986775631500763</v>
      </c>
    </row>
    <row r="373" spans="1:6" x14ac:dyDescent="0.25">
      <c r="A373" s="81">
        <v>311</v>
      </c>
      <c r="B373" s="82" t="s">
        <v>133</v>
      </c>
      <c r="C373" s="71">
        <v>38382.67</v>
      </c>
      <c r="D373" s="258">
        <f t="shared" ref="D373:E373" si="178">SUM(D374:D376)</f>
        <v>11720</v>
      </c>
      <c r="E373" s="68">
        <f t="shared" si="178"/>
        <v>10612.810000000001</v>
      </c>
      <c r="F373" s="263">
        <f t="shared" si="172"/>
        <v>90.552986348122872</v>
      </c>
    </row>
    <row r="374" spans="1:6" x14ac:dyDescent="0.25">
      <c r="A374" s="69">
        <v>3111</v>
      </c>
      <c r="B374" s="70" t="s">
        <v>134</v>
      </c>
      <c r="C374" s="71">
        <v>51785.93</v>
      </c>
      <c r="D374" s="259">
        <v>10540</v>
      </c>
      <c r="E374" s="230">
        <v>9988.7000000000007</v>
      </c>
      <c r="F374" s="263">
        <f t="shared" si="172"/>
        <v>94.76944971537003</v>
      </c>
    </row>
    <row r="375" spans="1:6" x14ac:dyDescent="0.25">
      <c r="A375" s="69">
        <v>3113</v>
      </c>
      <c r="B375" s="70" t="s">
        <v>155</v>
      </c>
      <c r="C375" s="68">
        <f t="shared" ref="C375" si="179">C376</f>
        <v>55565.08</v>
      </c>
      <c r="D375" s="259">
        <v>880</v>
      </c>
      <c r="E375" s="230">
        <v>302.19</v>
      </c>
      <c r="F375" s="263">
        <f t="shared" si="172"/>
        <v>34.339772727272724</v>
      </c>
    </row>
    <row r="376" spans="1:6" x14ac:dyDescent="0.25">
      <c r="A376" s="69">
        <v>3114</v>
      </c>
      <c r="B376" s="70" t="s">
        <v>156</v>
      </c>
      <c r="C376" s="71">
        <v>55565.08</v>
      </c>
      <c r="D376" s="259">
        <v>300</v>
      </c>
      <c r="E376" s="230">
        <v>321.92</v>
      </c>
      <c r="F376" s="263">
        <f t="shared" si="172"/>
        <v>107.30666666666666</v>
      </c>
    </row>
    <row r="377" spans="1:6" x14ac:dyDescent="0.25">
      <c r="A377" s="81">
        <v>312</v>
      </c>
      <c r="B377" s="82" t="s">
        <v>135</v>
      </c>
      <c r="C377" s="68">
        <f>C378+C379</f>
        <v>226890.61</v>
      </c>
      <c r="D377" s="258">
        <f t="shared" ref="D377:E377" si="180">D378</f>
        <v>0</v>
      </c>
      <c r="E377" s="68">
        <f t="shared" si="180"/>
        <v>0</v>
      </c>
      <c r="F377" s="263" t="s">
        <v>191</v>
      </c>
    </row>
    <row r="378" spans="1:6" x14ac:dyDescent="0.25">
      <c r="A378" s="69">
        <v>3121</v>
      </c>
      <c r="B378" s="70" t="s">
        <v>135</v>
      </c>
      <c r="C378" s="71">
        <v>226890.61</v>
      </c>
      <c r="D378" s="259">
        <v>0</v>
      </c>
      <c r="E378" s="72">
        <v>0</v>
      </c>
      <c r="F378" s="263" t="s">
        <v>191</v>
      </c>
    </row>
    <row r="379" spans="1:6" x14ac:dyDescent="0.25">
      <c r="A379" s="81">
        <v>313</v>
      </c>
      <c r="B379" s="82" t="s">
        <v>136</v>
      </c>
      <c r="C379" s="71">
        <v>0</v>
      </c>
      <c r="D379" s="258">
        <f t="shared" ref="D379:E379" si="181">D380</f>
        <v>1740</v>
      </c>
      <c r="E379" s="68">
        <f t="shared" si="181"/>
        <v>1768.61</v>
      </c>
      <c r="F379" s="263">
        <f t="shared" si="172"/>
        <v>101.64425287356322</v>
      </c>
    </row>
    <row r="380" spans="1:6" ht="26.25" x14ac:dyDescent="0.25">
      <c r="A380" s="69">
        <v>3132</v>
      </c>
      <c r="B380" s="70" t="s">
        <v>137</v>
      </c>
      <c r="C380" s="65">
        <f t="shared" ref="C380" si="182">C381+C383</f>
        <v>51529.36</v>
      </c>
      <c r="D380" s="259">
        <v>1740</v>
      </c>
      <c r="E380" s="72">
        <v>1768.61</v>
      </c>
      <c r="F380" s="263">
        <f t="shared" si="172"/>
        <v>101.64425287356322</v>
      </c>
    </row>
    <row r="381" spans="1:6" x14ac:dyDescent="0.25">
      <c r="A381" s="79">
        <v>32</v>
      </c>
      <c r="B381" s="80" t="s">
        <v>19</v>
      </c>
      <c r="C381" s="68">
        <f t="shared" ref="C381" si="183">C382</f>
        <v>48566.32</v>
      </c>
      <c r="D381" s="65">
        <f t="shared" ref="D381:E381" si="184">D382+D384</f>
        <v>200</v>
      </c>
      <c r="E381" s="65">
        <f t="shared" si="184"/>
        <v>199.39</v>
      </c>
      <c r="F381" s="65">
        <f t="shared" ref="F381:F385" si="185">E381/D381*100</f>
        <v>99.694999999999993</v>
      </c>
    </row>
    <row r="382" spans="1:6" x14ac:dyDescent="0.25">
      <c r="A382" s="81">
        <v>321</v>
      </c>
      <c r="B382" s="82" t="s">
        <v>103</v>
      </c>
      <c r="C382" s="174">
        <v>48566.32</v>
      </c>
      <c r="D382" s="258">
        <f t="shared" ref="D382:E382" si="186">D383</f>
        <v>100</v>
      </c>
      <c r="E382" s="68">
        <f t="shared" si="186"/>
        <v>199.39</v>
      </c>
      <c r="F382" s="263">
        <f t="shared" si="185"/>
        <v>199.39</v>
      </c>
    </row>
    <row r="383" spans="1:6" ht="26.25" x14ac:dyDescent="0.25">
      <c r="A383" s="69">
        <v>3212</v>
      </c>
      <c r="B383" s="70" t="s">
        <v>138</v>
      </c>
      <c r="C383" s="68">
        <f>C384+C385</f>
        <v>2963.04</v>
      </c>
      <c r="D383" s="259">
        <v>100</v>
      </c>
      <c r="E383" s="72">
        <v>199.39</v>
      </c>
      <c r="F383" s="263">
        <f t="shared" si="185"/>
        <v>199.39</v>
      </c>
    </row>
    <row r="384" spans="1:6" x14ac:dyDescent="0.25">
      <c r="A384" s="66">
        <v>322</v>
      </c>
      <c r="B384" s="67" t="s">
        <v>89</v>
      </c>
      <c r="C384" s="71">
        <v>2963.04</v>
      </c>
      <c r="D384" s="258">
        <f t="shared" ref="D384:E384" si="187">D385</f>
        <v>100</v>
      </c>
      <c r="E384" s="68">
        <f t="shared" si="187"/>
        <v>0</v>
      </c>
      <c r="F384" s="263">
        <f t="shared" si="185"/>
        <v>0</v>
      </c>
    </row>
    <row r="385" spans="1:6" x14ac:dyDescent="0.25">
      <c r="A385" s="69">
        <v>3221</v>
      </c>
      <c r="B385" s="70" t="s">
        <v>107</v>
      </c>
      <c r="C385" s="71">
        <v>0</v>
      </c>
      <c r="D385" s="259">
        <v>100</v>
      </c>
      <c r="E385" s="72">
        <v>0</v>
      </c>
      <c r="F385" s="263">
        <f t="shared" si="185"/>
        <v>0</v>
      </c>
    </row>
    <row r="386" spans="1:6" x14ac:dyDescent="0.25">
      <c r="A386" s="75" t="s">
        <v>149</v>
      </c>
      <c r="B386" s="221" t="s">
        <v>150</v>
      </c>
      <c r="C386" s="84">
        <f>C387</f>
        <v>0</v>
      </c>
      <c r="D386" s="59">
        <f t="shared" ref="D386:E386" si="188">D387</f>
        <v>56240</v>
      </c>
      <c r="E386" s="59">
        <f t="shared" si="188"/>
        <v>35555.909999999996</v>
      </c>
      <c r="F386" s="59">
        <f t="shared" ref="F386:F396" si="189">E386/D386*100</f>
        <v>63.221746088193456</v>
      </c>
    </row>
    <row r="387" spans="1:6" x14ac:dyDescent="0.25">
      <c r="A387" s="77">
        <v>3</v>
      </c>
      <c r="B387" s="78" t="s">
        <v>88</v>
      </c>
      <c r="C387" s="68">
        <f>C388</f>
        <v>0</v>
      </c>
      <c r="D387" s="62">
        <f>D388+D397+D400</f>
        <v>56240</v>
      </c>
      <c r="E387" s="62">
        <f>E388+E397+E400</f>
        <v>35555.909999999996</v>
      </c>
      <c r="F387" s="62">
        <f t="shared" si="189"/>
        <v>63.221746088193456</v>
      </c>
    </row>
    <row r="388" spans="1:6" x14ac:dyDescent="0.25">
      <c r="A388" s="79">
        <v>31</v>
      </c>
      <c r="B388" s="80" t="s">
        <v>10</v>
      </c>
      <c r="C388" s="71">
        <v>0</v>
      </c>
      <c r="D388" s="65">
        <f t="shared" ref="D388:E388" si="190">D389+D393+D395</f>
        <v>55840</v>
      </c>
      <c r="E388" s="65">
        <f t="shared" si="190"/>
        <v>35090.67</v>
      </c>
      <c r="F388" s="65">
        <f t="shared" si="189"/>
        <v>62.841457736389685</v>
      </c>
    </row>
    <row r="389" spans="1:6" x14ac:dyDescent="0.25">
      <c r="A389" s="81">
        <v>311</v>
      </c>
      <c r="B389" s="82" t="s">
        <v>133</v>
      </c>
      <c r="C389" s="56">
        <f t="shared" ref="C389:C393" si="191">C390</f>
        <v>286.70999999999998</v>
      </c>
      <c r="D389" s="258">
        <f t="shared" ref="D389:E389" si="192">SUM(D390:D392)</f>
        <v>46880</v>
      </c>
      <c r="E389" s="68">
        <f t="shared" si="192"/>
        <v>23096.53</v>
      </c>
      <c r="F389" s="263">
        <f t="shared" si="189"/>
        <v>49.267342150170649</v>
      </c>
    </row>
    <row r="390" spans="1:6" x14ac:dyDescent="0.25">
      <c r="A390" s="69">
        <v>3111</v>
      </c>
      <c r="B390" s="70" t="s">
        <v>134</v>
      </c>
      <c r="C390" s="59">
        <f t="shared" si="191"/>
        <v>286.70999999999998</v>
      </c>
      <c r="D390" s="259">
        <v>42160</v>
      </c>
      <c r="E390" s="230">
        <v>21640.29</v>
      </c>
      <c r="F390" s="263">
        <f t="shared" si="189"/>
        <v>51.328961100569259</v>
      </c>
    </row>
    <row r="391" spans="1:6" x14ac:dyDescent="0.25">
      <c r="A391" s="69">
        <v>3113</v>
      </c>
      <c r="B391" s="70" t="s">
        <v>155</v>
      </c>
      <c r="C391" s="62">
        <f t="shared" si="191"/>
        <v>286.70999999999998</v>
      </c>
      <c r="D391" s="259">
        <v>3520</v>
      </c>
      <c r="E391" s="230">
        <v>705.1</v>
      </c>
      <c r="F391" s="263">
        <f t="shared" si="189"/>
        <v>20.03125</v>
      </c>
    </row>
    <row r="392" spans="1:6" x14ac:dyDescent="0.25">
      <c r="A392" s="69">
        <v>3114</v>
      </c>
      <c r="B392" s="70" t="s">
        <v>156</v>
      </c>
      <c r="C392" s="65">
        <f t="shared" si="191"/>
        <v>286.70999999999998</v>
      </c>
      <c r="D392" s="259">
        <v>1200</v>
      </c>
      <c r="E392" s="230">
        <v>751.14</v>
      </c>
      <c r="F392" s="263">
        <f t="shared" si="189"/>
        <v>62.594999999999999</v>
      </c>
    </row>
    <row r="393" spans="1:6" x14ac:dyDescent="0.25">
      <c r="A393" s="81">
        <v>312</v>
      </c>
      <c r="B393" s="82" t="s">
        <v>135</v>
      </c>
      <c r="C393" s="171">
        <f t="shared" si="191"/>
        <v>286.70999999999998</v>
      </c>
      <c r="D393" s="258">
        <f t="shared" ref="D393:E393" si="193">D394</f>
        <v>2000</v>
      </c>
      <c r="E393" s="68">
        <f t="shared" si="193"/>
        <v>8200.7199999999993</v>
      </c>
      <c r="F393" s="263">
        <f t="shared" si="189"/>
        <v>410.03599999999994</v>
      </c>
    </row>
    <row r="394" spans="1:6" x14ac:dyDescent="0.25">
      <c r="A394" s="69">
        <v>3121</v>
      </c>
      <c r="B394" s="70" t="s">
        <v>135</v>
      </c>
      <c r="C394" s="71">
        <v>286.70999999999998</v>
      </c>
      <c r="D394" s="259">
        <v>2000</v>
      </c>
      <c r="E394" s="72">
        <v>8200.7199999999993</v>
      </c>
      <c r="F394" s="263">
        <f t="shared" si="189"/>
        <v>410.03599999999994</v>
      </c>
    </row>
    <row r="395" spans="1:6" x14ac:dyDescent="0.25">
      <c r="A395" s="81">
        <v>313</v>
      </c>
      <c r="B395" s="82" t="s">
        <v>136</v>
      </c>
      <c r="C395" s="56">
        <f>C396+C404</f>
        <v>263.79000000000002</v>
      </c>
      <c r="D395" s="258">
        <f t="shared" ref="D395:E395" si="194">D396</f>
        <v>6960</v>
      </c>
      <c r="E395" s="68">
        <f t="shared" si="194"/>
        <v>3793.42</v>
      </c>
      <c r="F395" s="263">
        <f t="shared" si="189"/>
        <v>54.503160919540228</v>
      </c>
    </row>
    <row r="396" spans="1:6" ht="26.25" x14ac:dyDescent="0.25">
      <c r="A396" s="69">
        <v>3132</v>
      </c>
      <c r="B396" s="70" t="s">
        <v>137</v>
      </c>
      <c r="C396" s="59">
        <f t="shared" ref="C396:C398" si="195">C397</f>
        <v>0</v>
      </c>
      <c r="D396" s="259">
        <v>6960</v>
      </c>
      <c r="E396" s="72">
        <v>3793.42</v>
      </c>
      <c r="F396" s="263">
        <f t="shared" si="189"/>
        <v>54.503160919540228</v>
      </c>
    </row>
    <row r="397" spans="1:6" x14ac:dyDescent="0.25">
      <c r="A397" s="79">
        <v>32</v>
      </c>
      <c r="B397" s="80" t="s">
        <v>19</v>
      </c>
      <c r="C397" s="62">
        <f t="shared" si="195"/>
        <v>0</v>
      </c>
      <c r="D397" s="65">
        <f t="shared" ref="D397:E398" si="196">D398</f>
        <v>400</v>
      </c>
      <c r="E397" s="65">
        <f t="shared" si="196"/>
        <v>465.24</v>
      </c>
      <c r="F397" s="65">
        <f t="shared" ref="F397:F399" si="197">E397/D397*100</f>
        <v>116.31</v>
      </c>
    </row>
    <row r="398" spans="1:6" x14ac:dyDescent="0.25">
      <c r="A398" s="81">
        <v>321</v>
      </c>
      <c r="B398" s="82" t="s">
        <v>103</v>
      </c>
      <c r="C398" s="65">
        <f t="shared" si="195"/>
        <v>0</v>
      </c>
      <c r="D398" s="258">
        <f t="shared" si="196"/>
        <v>400</v>
      </c>
      <c r="E398" s="68">
        <f t="shared" si="196"/>
        <v>465.24</v>
      </c>
      <c r="F398" s="263">
        <f t="shared" si="197"/>
        <v>116.31</v>
      </c>
    </row>
    <row r="399" spans="1:6" ht="26.25" x14ac:dyDescent="0.25">
      <c r="A399" s="69">
        <v>3212</v>
      </c>
      <c r="B399" s="70" t="s">
        <v>138</v>
      </c>
      <c r="C399" s="68">
        <f>C403</f>
        <v>0</v>
      </c>
      <c r="D399" s="259">
        <v>400</v>
      </c>
      <c r="E399" s="72">
        <v>465.24</v>
      </c>
      <c r="F399" s="263">
        <f t="shared" si="197"/>
        <v>116.31</v>
      </c>
    </row>
    <row r="400" spans="1:6" ht="26.25" x14ac:dyDescent="0.25">
      <c r="A400" s="210">
        <v>37</v>
      </c>
      <c r="B400" s="249" t="s">
        <v>271</v>
      </c>
      <c r="C400" s="84"/>
      <c r="D400" s="84">
        <f>D401</f>
        <v>0</v>
      </c>
      <c r="E400" s="84">
        <f>E401</f>
        <v>0</v>
      </c>
      <c r="F400" s="65" t="s">
        <v>191</v>
      </c>
    </row>
    <row r="401" spans="1:6" ht="26.25" x14ac:dyDescent="0.25">
      <c r="A401" s="81">
        <v>372</v>
      </c>
      <c r="B401" s="248" t="s">
        <v>171</v>
      </c>
      <c r="C401" s="68"/>
      <c r="D401" s="258">
        <f>D402</f>
        <v>0</v>
      </c>
      <c r="E401" s="68">
        <f>E402</f>
        <v>0</v>
      </c>
      <c r="F401" s="105" t="s">
        <v>191</v>
      </c>
    </row>
    <row r="402" spans="1:6" ht="26.25" x14ac:dyDescent="0.25">
      <c r="A402" s="69">
        <v>3721</v>
      </c>
      <c r="B402" s="247" t="s">
        <v>272</v>
      </c>
      <c r="C402" s="68"/>
      <c r="D402" s="269">
        <v>0</v>
      </c>
      <c r="E402" s="71">
        <v>0</v>
      </c>
      <c r="F402" s="117" t="s">
        <v>191</v>
      </c>
    </row>
    <row r="403" spans="1:6" x14ac:dyDescent="0.25">
      <c r="A403" s="235" t="s">
        <v>260</v>
      </c>
      <c r="B403" s="236" t="s">
        <v>160</v>
      </c>
      <c r="C403" s="174">
        <v>0</v>
      </c>
      <c r="D403" s="150">
        <f>D404+D409</f>
        <v>900</v>
      </c>
      <c r="E403" s="150">
        <f>E404+E409</f>
        <v>649.27</v>
      </c>
      <c r="F403" s="150">
        <f t="shared" ref="F403:F406" si="198">E403/D403*100</f>
        <v>72.141111111111115</v>
      </c>
    </row>
    <row r="404" spans="1:6" x14ac:dyDescent="0.25">
      <c r="A404" s="222" t="s">
        <v>145</v>
      </c>
      <c r="B404" s="223" t="s">
        <v>146</v>
      </c>
      <c r="C404" s="59">
        <f t="shared" ref="C404:C407" si="199">C405</f>
        <v>263.79000000000002</v>
      </c>
      <c r="D404" s="59">
        <f t="shared" ref="D404:E407" si="200">D405</f>
        <v>50</v>
      </c>
      <c r="E404" s="59">
        <f t="shared" si="200"/>
        <v>0</v>
      </c>
      <c r="F404" s="59">
        <f t="shared" si="198"/>
        <v>0</v>
      </c>
    </row>
    <row r="405" spans="1:6" x14ac:dyDescent="0.25">
      <c r="A405" s="77">
        <v>3</v>
      </c>
      <c r="B405" s="78" t="s">
        <v>88</v>
      </c>
      <c r="C405" s="62">
        <f t="shared" si="199"/>
        <v>263.79000000000002</v>
      </c>
      <c r="D405" s="62">
        <f t="shared" si="200"/>
        <v>50</v>
      </c>
      <c r="E405" s="62">
        <f t="shared" si="200"/>
        <v>0</v>
      </c>
      <c r="F405" s="62">
        <f t="shared" si="198"/>
        <v>0</v>
      </c>
    </row>
    <row r="406" spans="1:6" x14ac:dyDescent="0.25">
      <c r="A406" s="79">
        <v>32</v>
      </c>
      <c r="B406" s="80" t="s">
        <v>19</v>
      </c>
      <c r="C406" s="65">
        <f t="shared" si="199"/>
        <v>263.79000000000002</v>
      </c>
      <c r="D406" s="65">
        <f t="shared" si="200"/>
        <v>50</v>
      </c>
      <c r="E406" s="65">
        <f t="shared" si="200"/>
        <v>0</v>
      </c>
      <c r="F406" s="65">
        <f t="shared" si="198"/>
        <v>0</v>
      </c>
    </row>
    <row r="407" spans="1:6" x14ac:dyDescent="0.25">
      <c r="A407" s="81">
        <v>329</v>
      </c>
      <c r="B407" s="224" t="s">
        <v>120</v>
      </c>
      <c r="C407" s="68">
        <f t="shared" si="199"/>
        <v>263.79000000000002</v>
      </c>
      <c r="D407" s="258">
        <f t="shared" si="200"/>
        <v>50</v>
      </c>
      <c r="E407" s="68">
        <f t="shared" si="200"/>
        <v>0</v>
      </c>
      <c r="F407" s="68" t="s">
        <v>191</v>
      </c>
    </row>
    <row r="408" spans="1:6" ht="26.25" x14ac:dyDescent="0.25">
      <c r="A408" s="69">
        <v>3299</v>
      </c>
      <c r="B408" s="70" t="s">
        <v>120</v>
      </c>
      <c r="C408" s="71">
        <v>263.79000000000002</v>
      </c>
      <c r="D408" s="259">
        <v>50</v>
      </c>
      <c r="E408" s="72">
        <v>0</v>
      </c>
      <c r="F408" s="72" t="s">
        <v>191</v>
      </c>
    </row>
    <row r="409" spans="1:6" x14ac:dyDescent="0.25">
      <c r="A409" s="75" t="s">
        <v>147</v>
      </c>
      <c r="B409" s="221" t="s">
        <v>148</v>
      </c>
      <c r="C409" s="56">
        <f t="shared" ref="C409" si="201">C410+C417+C446</f>
        <v>96564.729999999981</v>
      </c>
      <c r="D409" s="59">
        <f t="shared" ref="D409:E411" si="202">D410</f>
        <v>850</v>
      </c>
      <c r="E409" s="59">
        <f t="shared" si="202"/>
        <v>649.27</v>
      </c>
      <c r="F409" s="59">
        <f t="shared" ref="F409:F414" si="203">E409/D409*100</f>
        <v>76.384705882352947</v>
      </c>
    </row>
    <row r="410" spans="1:6" x14ac:dyDescent="0.25">
      <c r="A410" s="77">
        <v>3</v>
      </c>
      <c r="B410" s="78" t="s">
        <v>88</v>
      </c>
      <c r="C410" s="59">
        <f t="shared" ref="C410:C411" si="204">C411</f>
        <v>0</v>
      </c>
      <c r="D410" s="62">
        <f t="shared" si="202"/>
        <v>850</v>
      </c>
      <c r="E410" s="62">
        <f t="shared" si="202"/>
        <v>649.27</v>
      </c>
      <c r="F410" s="62">
        <f t="shared" si="203"/>
        <v>76.384705882352947</v>
      </c>
    </row>
    <row r="411" spans="1:6" x14ac:dyDescent="0.25">
      <c r="A411" s="79">
        <v>32</v>
      </c>
      <c r="B411" s="80" t="s">
        <v>19</v>
      </c>
      <c r="C411" s="62">
        <f t="shared" si="204"/>
        <v>0</v>
      </c>
      <c r="D411" s="65">
        <f t="shared" si="202"/>
        <v>850</v>
      </c>
      <c r="E411" s="65">
        <f t="shared" si="202"/>
        <v>649.27</v>
      </c>
      <c r="F411" s="65">
        <f t="shared" si="203"/>
        <v>76.384705882352947</v>
      </c>
    </row>
    <row r="412" spans="1:6" x14ac:dyDescent="0.25">
      <c r="A412" s="81">
        <v>329</v>
      </c>
      <c r="B412" s="224" t="s">
        <v>120</v>
      </c>
      <c r="C412" s="65">
        <f>C414</f>
        <v>0</v>
      </c>
      <c r="D412" s="258">
        <f>D413+D414</f>
        <v>850</v>
      </c>
      <c r="E412" s="68">
        <f>E413+E414</f>
        <v>649.27</v>
      </c>
      <c r="F412" s="262">
        <f t="shared" si="203"/>
        <v>76.384705882352947</v>
      </c>
    </row>
    <row r="413" spans="1:6" x14ac:dyDescent="0.25">
      <c r="A413" s="69">
        <v>3294</v>
      </c>
      <c r="B413" s="250" t="s">
        <v>123</v>
      </c>
      <c r="C413" s="251"/>
      <c r="D413" s="269">
        <v>50</v>
      </c>
      <c r="E413" s="71">
        <v>25</v>
      </c>
      <c r="F413" s="263">
        <v>0</v>
      </c>
    </row>
    <row r="414" spans="1:6" ht="26.25" x14ac:dyDescent="0.25">
      <c r="A414" s="69">
        <v>3299</v>
      </c>
      <c r="B414" s="70" t="s">
        <v>120</v>
      </c>
      <c r="C414" s="68">
        <f t="shared" ref="C414" si="205">SUM(C415:C416)</f>
        <v>0</v>
      </c>
      <c r="D414" s="259">
        <v>800</v>
      </c>
      <c r="E414" s="72">
        <v>624.27</v>
      </c>
      <c r="F414" s="263">
        <f t="shared" si="203"/>
        <v>78.033749999999998</v>
      </c>
    </row>
    <row r="415" spans="1:6" x14ac:dyDescent="0.25">
      <c r="A415" s="170" t="s">
        <v>261</v>
      </c>
      <c r="B415" s="164" t="s">
        <v>139</v>
      </c>
      <c r="C415" s="174">
        <v>0</v>
      </c>
      <c r="D415" s="150">
        <v>9800</v>
      </c>
      <c r="E415" s="150">
        <f>E416+E427+E435+E443+E449</f>
        <v>742.93000000000006</v>
      </c>
      <c r="F415" s="150">
        <f t="shared" ref="F415:F426" si="206">E415/D415*100</f>
        <v>7.5809183673469391</v>
      </c>
    </row>
    <row r="416" spans="1:6" x14ac:dyDescent="0.25">
      <c r="A416" s="185" t="s">
        <v>145</v>
      </c>
      <c r="B416" s="186" t="s">
        <v>146</v>
      </c>
      <c r="C416" s="71">
        <v>0</v>
      </c>
      <c r="D416" s="59">
        <f t="shared" ref="D416:E417" si="207">D417</f>
        <v>3000</v>
      </c>
      <c r="E416" s="59">
        <f t="shared" si="207"/>
        <v>570</v>
      </c>
      <c r="F416" s="59">
        <f t="shared" si="206"/>
        <v>19</v>
      </c>
    </row>
    <row r="417" spans="1:6" ht="26.25" x14ac:dyDescent="0.25">
      <c r="A417" s="77">
        <v>4</v>
      </c>
      <c r="B417" s="78" t="s">
        <v>11</v>
      </c>
      <c r="C417" s="59">
        <f t="shared" ref="C417" si="208">C418</f>
        <v>85933.329999999987</v>
      </c>
      <c r="D417" s="62">
        <f t="shared" si="207"/>
        <v>3000</v>
      </c>
      <c r="E417" s="62">
        <f t="shared" si="207"/>
        <v>570</v>
      </c>
      <c r="F417" s="62">
        <f t="shared" si="206"/>
        <v>19</v>
      </c>
    </row>
    <row r="418" spans="1:6" ht="39" x14ac:dyDescent="0.25">
      <c r="A418" s="79">
        <v>42</v>
      </c>
      <c r="B418" s="80" t="s">
        <v>140</v>
      </c>
      <c r="C418" s="62">
        <f t="shared" ref="C418" si="209">C419+C443</f>
        <v>85933.329999999987</v>
      </c>
      <c r="D418" s="65">
        <f t="shared" ref="D418:E418" si="210">D419+D425</f>
        <v>3000</v>
      </c>
      <c r="E418" s="65">
        <f t="shared" si="210"/>
        <v>570</v>
      </c>
      <c r="F418" s="65">
        <f t="shared" si="206"/>
        <v>19</v>
      </c>
    </row>
    <row r="419" spans="1:6" x14ac:dyDescent="0.25">
      <c r="A419" s="81">
        <v>422</v>
      </c>
      <c r="B419" s="82" t="s">
        <v>141</v>
      </c>
      <c r="C419" s="65">
        <f t="shared" ref="C419" si="211">C420+C424+C432+C441</f>
        <v>85236.569999999992</v>
      </c>
      <c r="D419" s="258">
        <f t="shared" ref="D419:E419" si="212">SUM(D420:D424)</f>
        <v>2600</v>
      </c>
      <c r="E419" s="68">
        <f t="shared" si="212"/>
        <v>570</v>
      </c>
      <c r="F419" s="262">
        <f t="shared" si="206"/>
        <v>21.923076923076923</v>
      </c>
    </row>
    <row r="420" spans="1:6" x14ac:dyDescent="0.25">
      <c r="A420" s="69">
        <v>4221</v>
      </c>
      <c r="B420" s="70" t="s">
        <v>142</v>
      </c>
      <c r="C420" s="68">
        <f t="shared" ref="C420" si="213">SUM(C421:C423)</f>
        <v>0</v>
      </c>
      <c r="D420" s="259">
        <v>1400</v>
      </c>
      <c r="E420" s="72">
        <v>570</v>
      </c>
      <c r="F420" s="263">
        <f t="shared" si="206"/>
        <v>40.714285714285715</v>
      </c>
    </row>
    <row r="421" spans="1:6" x14ac:dyDescent="0.25">
      <c r="A421" s="69">
        <v>4222</v>
      </c>
      <c r="B421" s="70" t="s">
        <v>161</v>
      </c>
      <c r="C421" s="71">
        <v>0</v>
      </c>
      <c r="D421" s="259">
        <v>150</v>
      </c>
      <c r="E421" s="72">
        <v>0</v>
      </c>
      <c r="F421" s="263">
        <f t="shared" si="206"/>
        <v>0</v>
      </c>
    </row>
    <row r="422" spans="1:6" ht="26.25" x14ac:dyDescent="0.25">
      <c r="A422" s="69">
        <v>4223</v>
      </c>
      <c r="B422" s="70" t="s">
        <v>162</v>
      </c>
      <c r="C422" s="71">
        <v>0</v>
      </c>
      <c r="D422" s="259">
        <v>150</v>
      </c>
      <c r="E422" s="72">
        <v>0</v>
      </c>
      <c r="F422" s="263">
        <f t="shared" si="206"/>
        <v>0</v>
      </c>
    </row>
    <row r="423" spans="1:6" x14ac:dyDescent="0.25">
      <c r="A423" s="69">
        <v>4226</v>
      </c>
      <c r="B423" s="70" t="s">
        <v>163</v>
      </c>
      <c r="C423" s="71">
        <v>0</v>
      </c>
      <c r="D423" s="259">
        <v>400</v>
      </c>
      <c r="E423" s="72">
        <v>0</v>
      </c>
      <c r="F423" s="263">
        <f t="shared" si="206"/>
        <v>0</v>
      </c>
    </row>
    <row r="424" spans="1:6" ht="26.25" x14ac:dyDescent="0.25">
      <c r="A424" s="69">
        <v>4227</v>
      </c>
      <c r="B424" s="70" t="s">
        <v>164</v>
      </c>
      <c r="C424" s="68">
        <f t="shared" ref="C424" si="214">SUM(C425:C430)</f>
        <v>79973.45</v>
      </c>
      <c r="D424" s="259">
        <v>500</v>
      </c>
      <c r="E424" s="72">
        <v>0</v>
      </c>
      <c r="F424" s="263">
        <f t="shared" si="206"/>
        <v>0</v>
      </c>
    </row>
    <row r="425" spans="1:6" ht="26.25" x14ac:dyDescent="0.25">
      <c r="A425" s="81">
        <v>424</v>
      </c>
      <c r="B425" s="82" t="s">
        <v>165</v>
      </c>
      <c r="C425" s="71">
        <v>6735.67</v>
      </c>
      <c r="D425" s="258">
        <v>400</v>
      </c>
      <c r="E425" s="68">
        <f t="shared" ref="E425" si="215">E426</f>
        <v>0</v>
      </c>
      <c r="F425" s="262">
        <f t="shared" si="206"/>
        <v>0</v>
      </c>
    </row>
    <row r="426" spans="1:6" x14ac:dyDescent="0.25">
      <c r="A426" s="69">
        <v>4241</v>
      </c>
      <c r="B426" s="70" t="s">
        <v>166</v>
      </c>
      <c r="C426" s="71">
        <v>70400.47</v>
      </c>
      <c r="D426" s="259">
        <v>400</v>
      </c>
      <c r="E426" s="72">
        <v>0</v>
      </c>
      <c r="F426" s="263">
        <f t="shared" si="206"/>
        <v>0</v>
      </c>
    </row>
    <row r="427" spans="1:6" x14ac:dyDescent="0.25">
      <c r="A427" s="254" t="s">
        <v>147</v>
      </c>
      <c r="B427" s="255" t="s">
        <v>148</v>
      </c>
      <c r="C427" s="256">
        <v>1901.8</v>
      </c>
      <c r="D427" s="257">
        <f t="shared" ref="D427:E428" si="216">D428</f>
        <v>1800</v>
      </c>
      <c r="E427" s="257">
        <f t="shared" si="216"/>
        <v>172.93</v>
      </c>
      <c r="F427" s="257">
        <f t="shared" ref="F427:F434" si="217">E427/D427*100</f>
        <v>9.607222222222223</v>
      </c>
    </row>
    <row r="428" spans="1:6" ht="26.25" x14ac:dyDescent="0.25">
      <c r="A428" s="77">
        <v>4</v>
      </c>
      <c r="B428" s="78" t="s">
        <v>11</v>
      </c>
      <c r="C428" s="71">
        <v>584.57000000000005</v>
      </c>
      <c r="D428" s="62">
        <f t="shared" si="216"/>
        <v>1800</v>
      </c>
      <c r="E428" s="62">
        <f t="shared" si="216"/>
        <v>172.93</v>
      </c>
      <c r="F428" s="62">
        <f t="shared" si="217"/>
        <v>9.607222222222223</v>
      </c>
    </row>
    <row r="429" spans="1:6" ht="39" x14ac:dyDescent="0.25">
      <c r="A429" s="79">
        <v>42</v>
      </c>
      <c r="B429" s="80" t="s">
        <v>140</v>
      </c>
      <c r="C429" s="71">
        <v>71.900000000000006</v>
      </c>
      <c r="D429" s="65">
        <f t="shared" ref="D429:E429" si="218">D430+D433</f>
        <v>1800</v>
      </c>
      <c r="E429" s="65">
        <f t="shared" si="218"/>
        <v>172.93</v>
      </c>
      <c r="F429" s="65">
        <f t="shared" si="217"/>
        <v>9.607222222222223</v>
      </c>
    </row>
    <row r="430" spans="1:6" x14ac:dyDescent="0.25">
      <c r="A430" s="81">
        <v>422</v>
      </c>
      <c r="B430" s="82" t="s">
        <v>141</v>
      </c>
      <c r="C430" s="71">
        <v>279.04000000000002</v>
      </c>
      <c r="D430" s="258">
        <f t="shared" ref="D430:E430" si="219">SUM(D431:D432)</f>
        <v>1650</v>
      </c>
      <c r="E430" s="68">
        <f t="shared" si="219"/>
        <v>0</v>
      </c>
      <c r="F430" s="262">
        <f t="shared" si="217"/>
        <v>0</v>
      </c>
    </row>
    <row r="431" spans="1:6" x14ac:dyDescent="0.25">
      <c r="A431" s="69">
        <v>4221</v>
      </c>
      <c r="B431" s="70" t="s">
        <v>142</v>
      </c>
      <c r="C431" s="71"/>
      <c r="D431" s="259">
        <v>650</v>
      </c>
      <c r="E431" s="72">
        <v>0</v>
      </c>
      <c r="F431" s="263">
        <f t="shared" si="217"/>
        <v>0</v>
      </c>
    </row>
    <row r="432" spans="1:6" ht="26.25" x14ac:dyDescent="0.25">
      <c r="A432" s="69">
        <v>4227</v>
      </c>
      <c r="B432" s="70" t="s">
        <v>164</v>
      </c>
      <c r="C432" s="68">
        <f t="shared" ref="C432" si="220">SUM(C433:C440)</f>
        <v>4666.1399999999994</v>
      </c>
      <c r="D432" s="259">
        <v>1000</v>
      </c>
      <c r="E432" s="72">
        <v>0</v>
      </c>
      <c r="F432" s="263">
        <f t="shared" si="217"/>
        <v>0</v>
      </c>
    </row>
    <row r="433" spans="1:6" ht="26.25" x14ac:dyDescent="0.25">
      <c r="A433" s="81">
        <v>424</v>
      </c>
      <c r="B433" s="82" t="s">
        <v>165</v>
      </c>
      <c r="C433" s="71">
        <v>214.57</v>
      </c>
      <c r="D433" s="258">
        <f t="shared" ref="D433:E433" si="221">D434</f>
        <v>150</v>
      </c>
      <c r="E433" s="68">
        <f t="shared" si="221"/>
        <v>172.93</v>
      </c>
      <c r="F433" s="262">
        <f t="shared" si="217"/>
        <v>115.28666666666668</v>
      </c>
    </row>
    <row r="434" spans="1:6" x14ac:dyDescent="0.25">
      <c r="A434" s="69">
        <v>4241</v>
      </c>
      <c r="B434" s="70" t="s">
        <v>166</v>
      </c>
      <c r="C434" s="71">
        <v>902.46</v>
      </c>
      <c r="D434" s="259">
        <v>150</v>
      </c>
      <c r="E434" s="72">
        <v>172.93</v>
      </c>
      <c r="F434" s="263">
        <f t="shared" si="217"/>
        <v>115.28666666666668</v>
      </c>
    </row>
    <row r="435" spans="1:6" x14ac:dyDescent="0.25">
      <c r="A435" s="185" t="s">
        <v>149</v>
      </c>
      <c r="B435" s="186" t="s">
        <v>150</v>
      </c>
      <c r="C435" s="71">
        <v>10.62</v>
      </c>
      <c r="D435" s="59">
        <f t="shared" ref="D435:E436" si="222">D436</f>
        <v>3500</v>
      </c>
      <c r="E435" s="59">
        <f t="shared" si="222"/>
        <v>0</v>
      </c>
      <c r="F435" s="59">
        <f t="shared" ref="F435:F442" si="223">E435/D435*100</f>
        <v>0</v>
      </c>
    </row>
    <row r="436" spans="1:6" ht="26.25" x14ac:dyDescent="0.25">
      <c r="A436" s="77">
        <v>4</v>
      </c>
      <c r="B436" s="78" t="s">
        <v>11</v>
      </c>
      <c r="C436" s="71">
        <v>2498.25</v>
      </c>
      <c r="D436" s="62">
        <f t="shared" si="222"/>
        <v>3500</v>
      </c>
      <c r="E436" s="62">
        <f t="shared" si="222"/>
        <v>0</v>
      </c>
      <c r="F436" s="62">
        <f t="shared" si="223"/>
        <v>0</v>
      </c>
    </row>
    <row r="437" spans="1:6" ht="39" x14ac:dyDescent="0.25">
      <c r="A437" s="79">
        <v>42</v>
      </c>
      <c r="B437" s="80" t="s">
        <v>140</v>
      </c>
      <c r="C437" s="174">
        <v>19.91</v>
      </c>
      <c r="D437" s="65">
        <f t="shared" ref="D437:E437" si="224">D438+D441</f>
        <v>3500</v>
      </c>
      <c r="E437" s="65">
        <f t="shared" si="224"/>
        <v>0</v>
      </c>
      <c r="F437" s="65">
        <f t="shared" si="223"/>
        <v>0</v>
      </c>
    </row>
    <row r="438" spans="1:6" x14ac:dyDescent="0.25">
      <c r="A438" s="81">
        <v>422</v>
      </c>
      <c r="B438" s="82" t="s">
        <v>141</v>
      </c>
      <c r="C438" s="71">
        <v>592.79999999999995</v>
      </c>
      <c r="D438" s="258">
        <f>SUM(D439:D440)</f>
        <v>1500</v>
      </c>
      <c r="E438" s="68">
        <f>SUM(E439:E440)</f>
        <v>0</v>
      </c>
      <c r="F438" s="262">
        <f t="shared" si="223"/>
        <v>0</v>
      </c>
    </row>
    <row r="439" spans="1:6" x14ac:dyDescent="0.25">
      <c r="A439" s="69">
        <v>4221</v>
      </c>
      <c r="B439" s="70" t="s">
        <v>142</v>
      </c>
      <c r="C439" s="71">
        <v>427.53</v>
      </c>
      <c r="D439" s="259">
        <v>800</v>
      </c>
      <c r="E439" s="72">
        <v>0</v>
      </c>
      <c r="F439" s="263">
        <f t="shared" si="223"/>
        <v>0</v>
      </c>
    </row>
    <row r="440" spans="1:6" ht="26.25" x14ac:dyDescent="0.25">
      <c r="A440" s="69">
        <v>4227</v>
      </c>
      <c r="B440" s="70" t="s">
        <v>164</v>
      </c>
      <c r="C440" s="71">
        <v>0</v>
      </c>
      <c r="D440" s="259">
        <v>700</v>
      </c>
      <c r="E440" s="72">
        <v>0</v>
      </c>
      <c r="F440" s="263">
        <f t="shared" si="223"/>
        <v>0</v>
      </c>
    </row>
    <row r="441" spans="1:6" ht="26.25" x14ac:dyDescent="0.25">
      <c r="A441" s="81">
        <v>424</v>
      </c>
      <c r="B441" s="82" t="s">
        <v>165</v>
      </c>
      <c r="C441" s="68">
        <f t="shared" ref="C441" si="225">C442</f>
        <v>596.98</v>
      </c>
      <c r="D441" s="258">
        <f t="shared" ref="D441:E441" si="226">D442</f>
        <v>2000</v>
      </c>
      <c r="E441" s="68">
        <f t="shared" si="226"/>
        <v>0</v>
      </c>
      <c r="F441" s="262">
        <f t="shared" si="223"/>
        <v>0</v>
      </c>
    </row>
    <row r="442" spans="1:6" x14ac:dyDescent="0.25">
      <c r="A442" s="69">
        <v>4241</v>
      </c>
      <c r="B442" s="70" t="s">
        <v>166</v>
      </c>
      <c r="C442" s="71">
        <v>596.98</v>
      </c>
      <c r="D442" s="259">
        <v>2000</v>
      </c>
      <c r="E442" s="72">
        <v>0</v>
      </c>
      <c r="F442" s="263">
        <f t="shared" si="223"/>
        <v>0</v>
      </c>
    </row>
    <row r="443" spans="1:6" x14ac:dyDescent="0.25">
      <c r="A443" s="185" t="s">
        <v>151</v>
      </c>
      <c r="B443" s="186" t="s">
        <v>152</v>
      </c>
      <c r="C443" s="176">
        <f t="shared" ref="C443:C444" si="227">C444</f>
        <v>696.76</v>
      </c>
      <c r="D443" s="59">
        <f t="shared" ref="D443:E445" si="228">D444</f>
        <v>1000</v>
      </c>
      <c r="E443" s="59">
        <f t="shared" si="228"/>
        <v>0</v>
      </c>
      <c r="F443" s="59">
        <f t="shared" ref="F443:F445" si="229">E443/D443*100</f>
        <v>0</v>
      </c>
    </row>
    <row r="444" spans="1:6" ht="26.25" x14ac:dyDescent="0.25">
      <c r="A444" s="77">
        <v>4</v>
      </c>
      <c r="B444" s="78" t="s">
        <v>11</v>
      </c>
      <c r="C444" s="68">
        <f t="shared" si="227"/>
        <v>696.76</v>
      </c>
      <c r="D444" s="62">
        <f t="shared" si="228"/>
        <v>1000</v>
      </c>
      <c r="E444" s="62">
        <f t="shared" si="228"/>
        <v>0</v>
      </c>
      <c r="F444" s="62">
        <f t="shared" si="229"/>
        <v>0</v>
      </c>
    </row>
    <row r="445" spans="1:6" ht="39" x14ac:dyDescent="0.25">
      <c r="A445" s="79">
        <v>42</v>
      </c>
      <c r="B445" s="80" t="s">
        <v>140</v>
      </c>
      <c r="C445" s="71">
        <v>696.76</v>
      </c>
      <c r="D445" s="65">
        <f t="shared" si="228"/>
        <v>1000</v>
      </c>
      <c r="E445" s="65">
        <f t="shared" si="228"/>
        <v>0</v>
      </c>
      <c r="F445" s="65">
        <f t="shared" si="229"/>
        <v>0</v>
      </c>
    </row>
    <row r="446" spans="1:6" x14ac:dyDescent="0.25">
      <c r="A446" s="81">
        <v>422</v>
      </c>
      <c r="B446" s="82" t="s">
        <v>141</v>
      </c>
      <c r="C446" s="59">
        <f t="shared" ref="C446" si="230">C447</f>
        <v>10631.4</v>
      </c>
      <c r="D446" s="258">
        <f t="shared" ref="D446:E446" si="231">SUM(D447:D448)</f>
        <v>1000</v>
      </c>
      <c r="E446" s="68">
        <f t="shared" si="231"/>
        <v>0</v>
      </c>
      <c r="F446" s="258">
        <v>0</v>
      </c>
    </row>
    <row r="447" spans="1:6" x14ac:dyDescent="0.25">
      <c r="A447" s="69">
        <v>4221</v>
      </c>
      <c r="B447" s="70" t="s">
        <v>142</v>
      </c>
      <c r="C447" s="62">
        <f t="shared" ref="C447" si="232">C448+C470</f>
        <v>10631.4</v>
      </c>
      <c r="D447" s="259">
        <v>500</v>
      </c>
      <c r="E447" s="72">
        <v>0</v>
      </c>
      <c r="F447" s="269">
        <v>0</v>
      </c>
    </row>
    <row r="448" spans="1:6" x14ac:dyDescent="0.25">
      <c r="A448" s="69">
        <v>4226</v>
      </c>
      <c r="B448" s="70" t="s">
        <v>163</v>
      </c>
      <c r="C448" s="65">
        <f t="shared" ref="C448" si="233">C449+C453+C463+C468</f>
        <v>10631.4</v>
      </c>
      <c r="D448" s="259">
        <v>500</v>
      </c>
      <c r="E448" s="72">
        <v>0</v>
      </c>
      <c r="F448" s="269">
        <v>0</v>
      </c>
    </row>
    <row r="449" spans="1:6" ht="39" x14ac:dyDescent="0.25">
      <c r="A449" s="217" t="s">
        <v>167</v>
      </c>
      <c r="B449" s="76" t="s">
        <v>168</v>
      </c>
      <c r="C449" s="171">
        <f t="shared" ref="C449" si="234">SUM(C450:C452)</f>
        <v>0</v>
      </c>
      <c r="D449" s="59">
        <v>500</v>
      </c>
      <c r="E449" s="59">
        <f t="shared" ref="D449:E452" si="235">E450</f>
        <v>0</v>
      </c>
      <c r="F449" s="59">
        <f t="shared" ref="F449:F451" si="236">E449/D449*100</f>
        <v>0</v>
      </c>
    </row>
    <row r="450" spans="1:6" ht="26.25" x14ac:dyDescent="0.25">
      <c r="A450" s="77">
        <v>4</v>
      </c>
      <c r="B450" s="78" t="s">
        <v>11</v>
      </c>
      <c r="C450" s="71">
        <v>0</v>
      </c>
      <c r="D450" s="62">
        <f t="shared" si="235"/>
        <v>500</v>
      </c>
      <c r="E450" s="62">
        <f t="shared" si="235"/>
        <v>0</v>
      </c>
      <c r="F450" s="62">
        <f t="shared" si="236"/>
        <v>0</v>
      </c>
    </row>
    <row r="451" spans="1:6" ht="39" x14ac:dyDescent="0.25">
      <c r="A451" s="79">
        <v>42</v>
      </c>
      <c r="B451" s="80" t="s">
        <v>140</v>
      </c>
      <c r="C451" s="71">
        <v>0</v>
      </c>
      <c r="D451" s="65">
        <f t="shared" si="235"/>
        <v>500</v>
      </c>
      <c r="E451" s="65">
        <f t="shared" si="235"/>
        <v>0</v>
      </c>
      <c r="F451" s="65">
        <f t="shared" si="236"/>
        <v>0</v>
      </c>
    </row>
    <row r="452" spans="1:6" x14ac:dyDescent="0.25">
      <c r="A452" s="81">
        <v>422</v>
      </c>
      <c r="B452" s="82" t="s">
        <v>141</v>
      </c>
      <c r="C452" s="71">
        <v>0</v>
      </c>
      <c r="D452" s="258">
        <f t="shared" si="235"/>
        <v>500</v>
      </c>
      <c r="E452" s="68">
        <f t="shared" si="235"/>
        <v>0</v>
      </c>
      <c r="F452" s="258">
        <v>0</v>
      </c>
    </row>
    <row r="453" spans="1:6" x14ac:dyDescent="0.25">
      <c r="A453" s="69">
        <v>4221</v>
      </c>
      <c r="B453" s="70" t="s">
        <v>142</v>
      </c>
      <c r="C453" s="68">
        <f t="shared" ref="C453" si="237">SUM(C454:C462)</f>
        <v>10631.4</v>
      </c>
      <c r="D453" s="259">
        <v>500</v>
      </c>
      <c r="E453" s="72">
        <v>0</v>
      </c>
      <c r="F453" s="259">
        <v>0</v>
      </c>
    </row>
    <row r="454" spans="1:6" hidden="1" x14ac:dyDescent="0.25">
      <c r="A454" s="170" t="s">
        <v>181</v>
      </c>
      <c r="B454" s="164" t="s">
        <v>182</v>
      </c>
      <c r="C454" s="174">
        <v>0</v>
      </c>
      <c r="D454" s="150">
        <f t="shared" ref="D454:E461" si="238">D455</f>
        <v>0</v>
      </c>
      <c r="E454" s="150">
        <f t="shared" si="238"/>
        <v>0</v>
      </c>
      <c r="F454" s="150" t="e">
        <f t="shared" ref="F454:F460" si="239">E454/D454*100</f>
        <v>#DIV/0!</v>
      </c>
    </row>
    <row r="455" spans="1:6" hidden="1" x14ac:dyDescent="0.25">
      <c r="A455" s="185" t="s">
        <v>149</v>
      </c>
      <c r="B455" s="186" t="s">
        <v>150</v>
      </c>
      <c r="C455" s="71">
        <v>10631.4</v>
      </c>
      <c r="D455" s="59">
        <f t="shared" si="238"/>
        <v>0</v>
      </c>
      <c r="E455" s="59">
        <f t="shared" si="238"/>
        <v>0</v>
      </c>
      <c r="F455" s="59" t="e">
        <f t="shared" si="239"/>
        <v>#DIV/0!</v>
      </c>
    </row>
    <row r="456" spans="1:6" ht="26.25" hidden="1" x14ac:dyDescent="0.25">
      <c r="A456" s="77">
        <v>4</v>
      </c>
      <c r="B456" s="78" t="s">
        <v>11</v>
      </c>
      <c r="C456" s="71">
        <v>0</v>
      </c>
      <c r="D456" s="62">
        <f>D457+D460</f>
        <v>0</v>
      </c>
      <c r="E456" s="62">
        <f>E457+E460</f>
        <v>0</v>
      </c>
      <c r="F456" s="62" t="e">
        <f t="shared" si="239"/>
        <v>#DIV/0!</v>
      </c>
    </row>
    <row r="457" spans="1:6" ht="39" hidden="1" x14ac:dyDescent="0.25">
      <c r="A457" s="79">
        <v>42</v>
      </c>
      <c r="B457" s="80" t="s">
        <v>140</v>
      </c>
      <c r="C457" s="71"/>
      <c r="D457" s="252">
        <f>D458</f>
        <v>0</v>
      </c>
      <c r="E457" s="252">
        <f>E458</f>
        <v>0</v>
      </c>
      <c r="F457" s="252">
        <v>0</v>
      </c>
    </row>
    <row r="458" spans="1:6" hidden="1" x14ac:dyDescent="0.25">
      <c r="A458" s="81">
        <v>421</v>
      </c>
      <c r="B458" s="82" t="s">
        <v>268</v>
      </c>
      <c r="C458" s="117"/>
      <c r="D458" s="105">
        <f>D459</f>
        <v>0</v>
      </c>
      <c r="E458" s="105">
        <f>E459</f>
        <v>0</v>
      </c>
      <c r="F458" s="105">
        <v>0</v>
      </c>
    </row>
    <row r="459" spans="1:6" hidden="1" x14ac:dyDescent="0.25">
      <c r="A459" s="69">
        <v>4214</v>
      </c>
      <c r="B459" s="70" t="s">
        <v>273</v>
      </c>
      <c r="C459" s="117"/>
      <c r="D459" s="117">
        <v>0</v>
      </c>
      <c r="E459" s="117"/>
      <c r="F459" s="117">
        <v>0</v>
      </c>
    </row>
    <row r="460" spans="1:6" ht="26.25" hidden="1" x14ac:dyDescent="0.25">
      <c r="A460" s="79">
        <v>45</v>
      </c>
      <c r="B460" s="80" t="s">
        <v>63</v>
      </c>
      <c r="C460" s="71">
        <v>0</v>
      </c>
      <c r="D460" s="65">
        <f t="shared" si="238"/>
        <v>0</v>
      </c>
      <c r="E460" s="65">
        <f t="shared" si="238"/>
        <v>0</v>
      </c>
      <c r="F460" s="65" t="e">
        <f t="shared" si="239"/>
        <v>#DIV/0!</v>
      </c>
    </row>
    <row r="461" spans="1:6" ht="26.25" hidden="1" x14ac:dyDescent="0.25">
      <c r="A461" s="81">
        <v>451</v>
      </c>
      <c r="B461" s="82" t="s">
        <v>97</v>
      </c>
      <c r="C461" s="71">
        <v>0</v>
      </c>
      <c r="D461" s="68">
        <f t="shared" si="238"/>
        <v>0</v>
      </c>
      <c r="E461" s="68">
        <f t="shared" si="238"/>
        <v>0</v>
      </c>
      <c r="F461" s="68">
        <v>0</v>
      </c>
    </row>
    <row r="462" spans="1:6" ht="26.25" hidden="1" x14ac:dyDescent="0.25">
      <c r="A462" s="69">
        <v>4511</v>
      </c>
      <c r="B462" s="70" t="s">
        <v>97</v>
      </c>
      <c r="C462" s="71">
        <v>0</v>
      </c>
      <c r="D462" s="72">
        <v>0</v>
      </c>
      <c r="E462" s="71">
        <v>0</v>
      </c>
      <c r="F462" s="72">
        <v>0</v>
      </c>
    </row>
    <row r="463" spans="1:6" x14ac:dyDescent="0.25">
      <c r="A463" s="187" t="s">
        <v>262</v>
      </c>
      <c r="B463" s="164" t="s">
        <v>169</v>
      </c>
      <c r="C463" s="171">
        <f t="shared" ref="C463" si="240">SUM(C464:C467)</f>
        <v>0</v>
      </c>
      <c r="D463" s="150">
        <f t="shared" ref="D463:E467" si="241">D464</f>
        <v>15500</v>
      </c>
      <c r="E463" s="150">
        <f t="shared" si="241"/>
        <v>7898.67</v>
      </c>
      <c r="F463" s="150">
        <f t="shared" ref="F463:F468" si="242">E463/D463*100</f>
        <v>50.959161290322584</v>
      </c>
    </row>
    <row r="464" spans="1:6" x14ac:dyDescent="0.25">
      <c r="A464" s="185" t="s">
        <v>149</v>
      </c>
      <c r="B464" s="186" t="s">
        <v>150</v>
      </c>
      <c r="C464" s="71">
        <v>0</v>
      </c>
      <c r="D464" s="59">
        <f t="shared" si="241"/>
        <v>15500</v>
      </c>
      <c r="E464" s="59">
        <f t="shared" si="241"/>
        <v>7898.67</v>
      </c>
      <c r="F464" s="59">
        <f t="shared" si="242"/>
        <v>50.959161290322584</v>
      </c>
    </row>
    <row r="465" spans="1:6" x14ac:dyDescent="0.25">
      <c r="A465" s="77">
        <v>3</v>
      </c>
      <c r="B465" s="78" t="s">
        <v>88</v>
      </c>
      <c r="C465" s="71">
        <v>0</v>
      </c>
      <c r="D465" s="62">
        <f t="shared" si="241"/>
        <v>15500</v>
      </c>
      <c r="E465" s="62">
        <f t="shared" si="241"/>
        <v>7898.67</v>
      </c>
      <c r="F465" s="62">
        <f t="shared" si="242"/>
        <v>50.959161290322584</v>
      </c>
    </row>
    <row r="466" spans="1:6" x14ac:dyDescent="0.25">
      <c r="A466" s="79">
        <v>32</v>
      </c>
      <c r="B466" s="80" t="s">
        <v>19</v>
      </c>
      <c r="C466" s="71">
        <v>0</v>
      </c>
      <c r="D466" s="65">
        <f t="shared" si="241"/>
        <v>15500</v>
      </c>
      <c r="E466" s="65">
        <f t="shared" si="241"/>
        <v>7898.67</v>
      </c>
      <c r="F466" s="65">
        <f t="shared" si="242"/>
        <v>50.959161290322584</v>
      </c>
    </row>
    <row r="467" spans="1:6" ht="26.25" x14ac:dyDescent="0.25">
      <c r="A467" s="81">
        <v>329</v>
      </c>
      <c r="B467" s="82" t="s">
        <v>120</v>
      </c>
      <c r="C467" s="71">
        <v>0</v>
      </c>
      <c r="D467" s="258">
        <f t="shared" si="241"/>
        <v>15500</v>
      </c>
      <c r="E467" s="68">
        <f t="shared" si="241"/>
        <v>7898.67</v>
      </c>
      <c r="F467" s="262">
        <f t="shared" si="242"/>
        <v>50.959161290322584</v>
      </c>
    </row>
    <row r="468" spans="1:6" ht="26.25" x14ac:dyDescent="0.25">
      <c r="A468" s="69">
        <v>3299</v>
      </c>
      <c r="B468" s="70" t="s">
        <v>120</v>
      </c>
      <c r="C468" s="68">
        <f t="shared" ref="C468" si="243">C469</f>
        <v>0</v>
      </c>
      <c r="D468" s="259">
        <v>15500</v>
      </c>
      <c r="E468" s="72">
        <v>7898.67</v>
      </c>
      <c r="F468" s="263">
        <f t="shared" si="242"/>
        <v>50.959161290322584</v>
      </c>
    </row>
    <row r="469" spans="1:6" ht="26.25" x14ac:dyDescent="0.25">
      <c r="A469" s="187" t="s">
        <v>263</v>
      </c>
      <c r="B469" s="164" t="s">
        <v>170</v>
      </c>
      <c r="C469" s="174">
        <v>0</v>
      </c>
      <c r="D469" s="150">
        <f t="shared" ref="D469:E469" si="244">D470+D479+D488</f>
        <v>126050</v>
      </c>
      <c r="E469" s="150">
        <f t="shared" si="244"/>
        <v>21.5</v>
      </c>
      <c r="F469" s="150">
        <f t="shared" ref="F469" si="245">E469/D469*100</f>
        <v>1.7056723522411742E-2</v>
      </c>
    </row>
    <row r="470" spans="1:6" x14ac:dyDescent="0.25">
      <c r="A470" s="217" t="s">
        <v>145</v>
      </c>
      <c r="B470" s="76" t="s">
        <v>146</v>
      </c>
      <c r="C470" s="65">
        <f t="shared" ref="C470:C471" si="246">C471</f>
        <v>0</v>
      </c>
      <c r="D470" s="59">
        <f t="shared" ref="D470:E470" si="247">D471+D475</f>
        <v>0</v>
      </c>
      <c r="E470" s="59">
        <f t="shared" si="247"/>
        <v>0</v>
      </c>
      <c r="F470" s="59">
        <v>0</v>
      </c>
    </row>
    <row r="471" spans="1:6" x14ac:dyDescent="0.25">
      <c r="A471" s="60">
        <v>3</v>
      </c>
      <c r="B471" s="61" t="s">
        <v>88</v>
      </c>
      <c r="C471" s="68">
        <f t="shared" si="246"/>
        <v>0</v>
      </c>
      <c r="D471" s="62">
        <f t="shared" ref="D471:E473" si="248">D472</f>
        <v>0</v>
      </c>
      <c r="E471" s="62">
        <f t="shared" si="248"/>
        <v>0</v>
      </c>
      <c r="F471" s="62">
        <v>0</v>
      </c>
    </row>
    <row r="472" spans="1:6" ht="39" x14ac:dyDescent="0.25">
      <c r="A472" s="79">
        <v>37</v>
      </c>
      <c r="B472" s="80" t="s">
        <v>62</v>
      </c>
      <c r="C472" s="71">
        <v>0</v>
      </c>
      <c r="D472" s="65">
        <f t="shared" si="248"/>
        <v>0</v>
      </c>
      <c r="E472" s="65">
        <f t="shared" si="248"/>
        <v>0</v>
      </c>
      <c r="F472" s="65">
        <v>0</v>
      </c>
    </row>
    <row r="473" spans="1:6" ht="26.25" x14ac:dyDescent="0.25">
      <c r="A473" s="81">
        <v>372</v>
      </c>
      <c r="B473" s="82" t="s">
        <v>171</v>
      </c>
      <c r="C473" s="56">
        <f t="shared" ref="C473:C475" si="249">C474</f>
        <v>261.75</v>
      </c>
      <c r="D473" s="258">
        <f t="shared" si="248"/>
        <v>0</v>
      </c>
      <c r="E473" s="68">
        <f t="shared" si="248"/>
        <v>0</v>
      </c>
      <c r="F473" s="68" t="s">
        <v>191</v>
      </c>
    </row>
    <row r="474" spans="1:6" ht="26.25" x14ac:dyDescent="0.25">
      <c r="A474" s="69">
        <v>3722</v>
      </c>
      <c r="B474" s="70" t="s">
        <v>172</v>
      </c>
      <c r="C474" s="59">
        <f t="shared" si="249"/>
        <v>261.75</v>
      </c>
      <c r="D474" s="259">
        <v>0</v>
      </c>
      <c r="E474" s="72">
        <v>0</v>
      </c>
      <c r="F474" s="72" t="s">
        <v>191</v>
      </c>
    </row>
    <row r="475" spans="1:6" ht="26.25" x14ac:dyDescent="0.25">
      <c r="A475" s="77">
        <v>4</v>
      </c>
      <c r="B475" s="78" t="s">
        <v>11</v>
      </c>
      <c r="C475" s="62">
        <f t="shared" si="249"/>
        <v>261.75</v>
      </c>
      <c r="D475" s="62">
        <f t="shared" ref="D475:E477" si="250">D476</f>
        <v>0</v>
      </c>
      <c r="E475" s="62">
        <f t="shared" si="250"/>
        <v>0</v>
      </c>
      <c r="F475" s="62" t="s">
        <v>191</v>
      </c>
    </row>
    <row r="476" spans="1:6" ht="39" x14ac:dyDescent="0.25">
      <c r="A476" s="79">
        <v>42</v>
      </c>
      <c r="B476" s="80" t="s">
        <v>140</v>
      </c>
      <c r="C476" s="65">
        <f t="shared" ref="C476" si="251">C477+C480+C484+C487</f>
        <v>261.75</v>
      </c>
      <c r="D476" s="65">
        <f t="shared" si="250"/>
        <v>0</v>
      </c>
      <c r="E476" s="65">
        <f t="shared" si="250"/>
        <v>0</v>
      </c>
      <c r="F476" s="65" t="s">
        <v>191</v>
      </c>
    </row>
    <row r="477" spans="1:6" ht="26.25" x14ac:dyDescent="0.25">
      <c r="A477" s="81">
        <v>424</v>
      </c>
      <c r="B477" s="82" t="s">
        <v>165</v>
      </c>
      <c r="C477" s="68">
        <f t="shared" ref="C477" si="252">SUM(C478:C479)</f>
        <v>0</v>
      </c>
      <c r="D477" s="258">
        <f t="shared" si="250"/>
        <v>0</v>
      </c>
      <c r="E477" s="68">
        <f t="shared" si="250"/>
        <v>0</v>
      </c>
      <c r="F477" s="68" t="s">
        <v>191</v>
      </c>
    </row>
    <row r="478" spans="1:6" x14ac:dyDescent="0.25">
      <c r="A478" s="69">
        <v>4241</v>
      </c>
      <c r="B478" s="70" t="s">
        <v>173</v>
      </c>
      <c r="C478" s="71">
        <v>0</v>
      </c>
      <c r="D478" s="259">
        <v>0</v>
      </c>
      <c r="E478" s="72">
        <v>0</v>
      </c>
      <c r="F478" s="72" t="s">
        <v>191</v>
      </c>
    </row>
    <row r="479" spans="1:6" x14ac:dyDescent="0.25">
      <c r="A479" s="217" t="s">
        <v>147</v>
      </c>
      <c r="B479" s="76" t="s">
        <v>148</v>
      </c>
      <c r="C479" s="71">
        <v>0</v>
      </c>
      <c r="D479" s="59">
        <f t="shared" ref="D479:E479" si="253">D480+D484</f>
        <v>50</v>
      </c>
      <c r="E479" s="59">
        <f t="shared" si="253"/>
        <v>21.5</v>
      </c>
      <c r="F479" s="59">
        <f t="shared" ref="F479:F481" si="254">E479/D479*100</f>
        <v>43</v>
      </c>
    </row>
    <row r="480" spans="1:6" x14ac:dyDescent="0.25">
      <c r="A480" s="60">
        <v>3</v>
      </c>
      <c r="B480" s="61" t="s">
        <v>88</v>
      </c>
      <c r="C480" s="171">
        <f t="shared" ref="C480" si="255">SUM(C481:C483)</f>
        <v>0</v>
      </c>
      <c r="D480" s="62">
        <f t="shared" ref="D480:E482" si="256">D481</f>
        <v>50</v>
      </c>
      <c r="E480" s="62">
        <f t="shared" si="256"/>
        <v>21.5</v>
      </c>
      <c r="F480" s="62">
        <f t="shared" si="254"/>
        <v>43</v>
      </c>
    </row>
    <row r="481" spans="1:6" ht="39" x14ac:dyDescent="0.25">
      <c r="A481" s="79">
        <v>37</v>
      </c>
      <c r="B481" s="80" t="s">
        <v>62</v>
      </c>
      <c r="C481" s="71">
        <v>0</v>
      </c>
      <c r="D481" s="65">
        <f t="shared" si="256"/>
        <v>50</v>
      </c>
      <c r="E481" s="65">
        <f t="shared" si="256"/>
        <v>21.5</v>
      </c>
      <c r="F481" s="65">
        <f t="shared" si="254"/>
        <v>43</v>
      </c>
    </row>
    <row r="482" spans="1:6" ht="26.25" x14ac:dyDescent="0.25">
      <c r="A482" s="81">
        <v>372</v>
      </c>
      <c r="B482" s="82" t="s">
        <v>171</v>
      </c>
      <c r="C482" s="71">
        <v>0</v>
      </c>
      <c r="D482" s="258">
        <f t="shared" si="256"/>
        <v>50</v>
      </c>
      <c r="E482" s="68">
        <f t="shared" si="256"/>
        <v>21.5</v>
      </c>
      <c r="F482" s="68">
        <v>0</v>
      </c>
    </row>
    <row r="483" spans="1:6" ht="26.25" x14ac:dyDescent="0.25">
      <c r="A483" s="69">
        <v>3722</v>
      </c>
      <c r="B483" s="70" t="s">
        <v>172</v>
      </c>
      <c r="C483" s="71">
        <v>0</v>
      </c>
      <c r="D483" s="259">
        <v>50</v>
      </c>
      <c r="E483" s="72">
        <v>21.5</v>
      </c>
      <c r="F483" s="72">
        <v>0</v>
      </c>
    </row>
    <row r="484" spans="1:6" ht="26.25" x14ac:dyDescent="0.25">
      <c r="A484" s="77">
        <v>4</v>
      </c>
      <c r="B484" s="78" t="s">
        <v>11</v>
      </c>
      <c r="C484" s="68">
        <f t="shared" ref="C484" si="257">SUM(C485:C486)</f>
        <v>71.28</v>
      </c>
      <c r="D484" s="62">
        <f t="shared" ref="D484:E486" si="258">D485</f>
        <v>0</v>
      </c>
      <c r="E484" s="62">
        <f t="shared" si="258"/>
        <v>0</v>
      </c>
      <c r="F484" s="62" t="s">
        <v>191</v>
      </c>
    </row>
    <row r="485" spans="1:6" ht="39" x14ac:dyDescent="0.25">
      <c r="A485" s="79">
        <v>42</v>
      </c>
      <c r="B485" s="80" t="s">
        <v>140</v>
      </c>
      <c r="C485" s="71">
        <v>71.28</v>
      </c>
      <c r="D485" s="65">
        <f t="shared" si="258"/>
        <v>0</v>
      </c>
      <c r="E485" s="65">
        <f t="shared" si="258"/>
        <v>0</v>
      </c>
      <c r="F485" s="65" t="s">
        <v>191</v>
      </c>
    </row>
    <row r="486" spans="1:6" ht="26.25" x14ac:dyDescent="0.25">
      <c r="A486" s="81">
        <v>424</v>
      </c>
      <c r="B486" s="82" t="s">
        <v>165</v>
      </c>
      <c r="C486" s="71">
        <v>0</v>
      </c>
      <c r="D486" s="258">
        <f t="shared" si="258"/>
        <v>0</v>
      </c>
      <c r="E486" s="68">
        <f t="shared" si="258"/>
        <v>0</v>
      </c>
      <c r="F486" s="68" t="s">
        <v>191</v>
      </c>
    </row>
    <row r="487" spans="1:6" x14ac:dyDescent="0.25">
      <c r="A487" s="69">
        <v>4241</v>
      </c>
      <c r="B487" s="70" t="s">
        <v>173</v>
      </c>
      <c r="C487" s="68">
        <f t="shared" ref="C487" si="259">C488</f>
        <v>190.47</v>
      </c>
      <c r="D487" s="259">
        <v>0</v>
      </c>
      <c r="E487" s="72">
        <v>0</v>
      </c>
      <c r="F487" s="72" t="s">
        <v>191</v>
      </c>
    </row>
    <row r="488" spans="1:6" x14ac:dyDescent="0.25">
      <c r="A488" s="217" t="s">
        <v>149</v>
      </c>
      <c r="B488" s="76" t="s">
        <v>150</v>
      </c>
      <c r="C488" s="71">
        <v>190.47</v>
      </c>
      <c r="D488" s="59">
        <f t="shared" ref="D488:E488" si="260">D489+D493</f>
        <v>126000</v>
      </c>
      <c r="E488" s="59">
        <f t="shared" si="260"/>
        <v>0</v>
      </c>
      <c r="F488" s="59">
        <f t="shared" ref="F488:F492" si="261">E488/D488*100</f>
        <v>0</v>
      </c>
    </row>
    <row r="489" spans="1:6" x14ac:dyDescent="0.25">
      <c r="A489" s="60">
        <v>3</v>
      </c>
      <c r="B489" s="61" t="s">
        <v>88</v>
      </c>
      <c r="C489" s="56" t="e">
        <f>C490+#REF!</f>
        <v>#REF!</v>
      </c>
      <c r="D489" s="62">
        <f t="shared" ref="D489:E491" si="262">D490</f>
        <v>120000</v>
      </c>
      <c r="E489" s="62">
        <f t="shared" si="262"/>
        <v>0</v>
      </c>
      <c r="F489" s="62">
        <f t="shared" si="261"/>
        <v>0</v>
      </c>
    </row>
    <row r="490" spans="1:6" ht="39" x14ac:dyDescent="0.25">
      <c r="A490" s="79">
        <v>37</v>
      </c>
      <c r="B490" s="80" t="s">
        <v>62</v>
      </c>
      <c r="C490" s="59" t="e">
        <f t="shared" ref="C490" si="263">C491</f>
        <v>#REF!</v>
      </c>
      <c r="D490" s="65">
        <f t="shared" si="262"/>
        <v>120000</v>
      </c>
      <c r="E490" s="65">
        <f t="shared" si="262"/>
        <v>0</v>
      </c>
      <c r="F490" s="65">
        <f t="shared" si="261"/>
        <v>0</v>
      </c>
    </row>
    <row r="491" spans="1:6" ht="26.25" x14ac:dyDescent="0.25">
      <c r="A491" s="81">
        <v>372</v>
      </c>
      <c r="B491" s="82" t="s">
        <v>171</v>
      </c>
      <c r="C491" s="62" t="e">
        <f>C492+C497</f>
        <v>#REF!</v>
      </c>
      <c r="D491" s="258">
        <f t="shared" si="262"/>
        <v>120000</v>
      </c>
      <c r="E491" s="68">
        <f t="shared" si="262"/>
        <v>0</v>
      </c>
      <c r="F491" s="262">
        <f t="shared" si="261"/>
        <v>0</v>
      </c>
    </row>
    <row r="492" spans="1:6" ht="26.25" x14ac:dyDescent="0.25">
      <c r="A492" s="69">
        <v>3722</v>
      </c>
      <c r="B492" s="70" t="s">
        <v>172</v>
      </c>
      <c r="C492" s="65" t="e">
        <f>C493+#REF!+#REF!</f>
        <v>#REF!</v>
      </c>
      <c r="D492" s="259">
        <v>120000</v>
      </c>
      <c r="E492" s="72">
        <v>0</v>
      </c>
      <c r="F492" s="263">
        <f t="shared" si="261"/>
        <v>0</v>
      </c>
    </row>
    <row r="493" spans="1:6" ht="26.25" x14ac:dyDescent="0.25">
      <c r="A493" s="77">
        <v>4</v>
      </c>
      <c r="B493" s="78" t="s">
        <v>11</v>
      </c>
      <c r="C493" s="68">
        <f t="shared" ref="C493" si="264">SUM(C494:C496)</f>
        <v>13755.119999999999</v>
      </c>
      <c r="D493" s="62">
        <f t="shared" ref="D493:E495" si="265">D494</f>
        <v>6000</v>
      </c>
      <c r="E493" s="62">
        <f t="shared" si="265"/>
        <v>0</v>
      </c>
      <c r="F493" s="62">
        <f t="shared" ref="F493:F496" si="266">E493/D493*100</f>
        <v>0</v>
      </c>
    </row>
    <row r="494" spans="1:6" ht="39" x14ac:dyDescent="0.25">
      <c r="A494" s="79">
        <v>42</v>
      </c>
      <c r="B494" s="80" t="s">
        <v>140</v>
      </c>
      <c r="C494" s="174">
        <v>13141.64</v>
      </c>
      <c r="D494" s="65">
        <f t="shared" si="265"/>
        <v>6000</v>
      </c>
      <c r="E494" s="65">
        <f t="shared" si="265"/>
        <v>0</v>
      </c>
      <c r="F494" s="65">
        <f t="shared" si="266"/>
        <v>0</v>
      </c>
    </row>
    <row r="495" spans="1:6" ht="26.25" x14ac:dyDescent="0.25">
      <c r="A495" s="81">
        <v>424</v>
      </c>
      <c r="B495" s="82" t="s">
        <v>165</v>
      </c>
      <c r="C495" s="71">
        <v>353.74</v>
      </c>
      <c r="D495" s="258">
        <f t="shared" si="265"/>
        <v>6000</v>
      </c>
      <c r="E495" s="68">
        <f t="shared" si="265"/>
        <v>0</v>
      </c>
      <c r="F495" s="262">
        <f t="shared" si="266"/>
        <v>0</v>
      </c>
    </row>
    <row r="496" spans="1:6" x14ac:dyDescent="0.25">
      <c r="A496" s="69">
        <v>4241</v>
      </c>
      <c r="B496" s="70" t="s">
        <v>173</v>
      </c>
      <c r="C496" s="71">
        <v>259.74</v>
      </c>
      <c r="D496" s="259">
        <v>6000</v>
      </c>
      <c r="E496" s="72">
        <v>0</v>
      </c>
      <c r="F496" s="263">
        <f t="shared" si="266"/>
        <v>0</v>
      </c>
    </row>
    <row r="497" spans="1:6" x14ac:dyDescent="0.25">
      <c r="A497" s="187" t="s">
        <v>264</v>
      </c>
      <c r="B497" s="164" t="s">
        <v>174</v>
      </c>
      <c r="C497" s="176" t="e">
        <f t="shared" ref="C497" si="267">C498+C505</f>
        <v>#REF!</v>
      </c>
      <c r="D497" s="150">
        <f t="shared" ref="D497:E498" si="268">D498</f>
        <v>4825</v>
      </c>
      <c r="E497" s="150">
        <f t="shared" si="268"/>
        <v>1499.9699999999998</v>
      </c>
      <c r="F497" s="150">
        <f t="shared" ref="F497:F517" si="269">E497/D497*100</f>
        <v>31.087461139896366</v>
      </c>
    </row>
    <row r="498" spans="1:6" x14ac:dyDescent="0.25">
      <c r="A498" s="217" t="s">
        <v>151</v>
      </c>
      <c r="B498" s="76" t="s">
        <v>152</v>
      </c>
      <c r="C498" s="68">
        <f t="shared" ref="C498" si="270">C499</f>
        <v>205.57</v>
      </c>
      <c r="D498" s="59">
        <f t="shared" si="268"/>
        <v>4825</v>
      </c>
      <c r="E498" s="59">
        <f t="shared" si="268"/>
        <v>1499.9699999999998</v>
      </c>
      <c r="F498" s="59">
        <f t="shared" si="269"/>
        <v>31.087461139896366</v>
      </c>
    </row>
    <row r="499" spans="1:6" x14ac:dyDescent="0.25">
      <c r="A499" s="60">
        <v>3</v>
      </c>
      <c r="B499" s="61" t="s">
        <v>88</v>
      </c>
      <c r="C499" s="71">
        <v>205.57</v>
      </c>
      <c r="D499" s="62">
        <f>D500+D505</f>
        <v>4825</v>
      </c>
      <c r="E499" s="62">
        <f>E500+E505</f>
        <v>1499.9699999999998</v>
      </c>
      <c r="F499" s="62">
        <f t="shared" si="269"/>
        <v>31.087461139896366</v>
      </c>
    </row>
    <row r="500" spans="1:6" x14ac:dyDescent="0.25">
      <c r="A500" s="79">
        <v>31</v>
      </c>
      <c r="B500" s="80" t="s">
        <v>10</v>
      </c>
      <c r="C500" s="131">
        <f>C501+C503</f>
        <v>123.62</v>
      </c>
      <c r="D500" s="131">
        <f t="shared" ref="D500:E500" si="271">D501+D503</f>
        <v>175</v>
      </c>
      <c r="E500" s="131">
        <f t="shared" si="271"/>
        <v>182.03</v>
      </c>
      <c r="F500" s="252">
        <f t="shared" si="269"/>
        <v>104.01714285714286</v>
      </c>
    </row>
    <row r="501" spans="1:6" x14ac:dyDescent="0.25">
      <c r="A501" s="81">
        <v>311</v>
      </c>
      <c r="B501" s="82" t="s">
        <v>133</v>
      </c>
      <c r="C501" s="105">
        <f>C502</f>
        <v>106.12</v>
      </c>
      <c r="D501" s="262">
        <f t="shared" ref="D501:E501" si="272">D502</f>
        <v>150</v>
      </c>
      <c r="E501" s="105">
        <f t="shared" si="272"/>
        <v>156.25</v>
      </c>
      <c r="F501" s="262">
        <f t="shared" si="269"/>
        <v>104.16666666666667</v>
      </c>
    </row>
    <row r="502" spans="1:6" x14ac:dyDescent="0.25">
      <c r="A502" s="69">
        <v>3111</v>
      </c>
      <c r="B502" s="70" t="s">
        <v>134</v>
      </c>
      <c r="C502" s="117">
        <v>106.12</v>
      </c>
      <c r="D502" s="263">
        <v>150</v>
      </c>
      <c r="E502" s="117">
        <v>156.25</v>
      </c>
      <c r="F502" s="262">
        <f t="shared" si="269"/>
        <v>104.16666666666667</v>
      </c>
    </row>
    <row r="503" spans="1:6" x14ac:dyDescent="0.25">
      <c r="A503" s="81">
        <v>313</v>
      </c>
      <c r="B503" s="82" t="s">
        <v>136</v>
      </c>
      <c r="C503" s="105">
        <f>C504</f>
        <v>17.5</v>
      </c>
      <c r="D503" s="262">
        <f t="shared" ref="D503:E503" si="273">D504</f>
        <v>25</v>
      </c>
      <c r="E503" s="105">
        <f t="shared" si="273"/>
        <v>25.78</v>
      </c>
      <c r="F503" s="262">
        <f t="shared" si="269"/>
        <v>103.12</v>
      </c>
    </row>
    <row r="504" spans="1:6" ht="26.25" x14ac:dyDescent="0.25">
      <c r="A504" s="69">
        <v>3132</v>
      </c>
      <c r="B504" s="70" t="s">
        <v>137</v>
      </c>
      <c r="C504" s="117">
        <v>17.5</v>
      </c>
      <c r="D504" s="263">
        <v>25</v>
      </c>
      <c r="E504" s="117">
        <v>25.78</v>
      </c>
      <c r="F504" s="262">
        <f t="shared" si="269"/>
        <v>103.12</v>
      </c>
    </row>
    <row r="505" spans="1:6" x14ac:dyDescent="0.25">
      <c r="A505" s="63">
        <v>32</v>
      </c>
      <c r="B505" s="64" t="s">
        <v>19</v>
      </c>
      <c r="C505" s="68" t="e">
        <f>#REF!</f>
        <v>#REF!</v>
      </c>
      <c r="D505" s="65">
        <f t="shared" ref="D505:E505" si="274">D506+D509+D513+D516</f>
        <v>4650</v>
      </c>
      <c r="E505" s="65">
        <f t="shared" si="274"/>
        <v>1317.9399999999998</v>
      </c>
      <c r="F505" s="65">
        <f t="shared" si="269"/>
        <v>28.342795698924728</v>
      </c>
    </row>
    <row r="506" spans="1:6" x14ac:dyDescent="0.25">
      <c r="A506" s="66">
        <v>321</v>
      </c>
      <c r="B506" s="67" t="s">
        <v>103</v>
      </c>
      <c r="C506" s="188"/>
      <c r="D506" s="258">
        <f t="shared" ref="D506:E506" si="275">SUM(D507:D508)</f>
        <v>700</v>
      </c>
      <c r="E506" s="68">
        <f t="shared" si="275"/>
        <v>50</v>
      </c>
      <c r="F506" s="262">
        <f t="shared" si="269"/>
        <v>7.1428571428571423</v>
      </c>
    </row>
    <row r="507" spans="1:6" x14ac:dyDescent="0.25">
      <c r="A507" s="219">
        <v>3211</v>
      </c>
      <c r="B507" s="70" t="s">
        <v>104</v>
      </c>
      <c r="D507" s="259">
        <v>350</v>
      </c>
      <c r="E507" s="72">
        <v>50</v>
      </c>
      <c r="F507" s="263">
        <f t="shared" si="269"/>
        <v>14.285714285714285</v>
      </c>
    </row>
    <row r="508" spans="1:6" x14ac:dyDescent="0.25">
      <c r="A508" s="219">
        <v>3213</v>
      </c>
      <c r="B508" s="220" t="s">
        <v>105</v>
      </c>
      <c r="D508" s="259">
        <v>350</v>
      </c>
      <c r="E508" s="72">
        <v>0</v>
      </c>
      <c r="F508" s="263">
        <f t="shared" si="269"/>
        <v>0</v>
      </c>
    </row>
    <row r="509" spans="1:6" x14ac:dyDescent="0.25">
      <c r="A509" s="66">
        <v>322</v>
      </c>
      <c r="B509" s="67" t="s">
        <v>89</v>
      </c>
      <c r="D509" s="258">
        <f t="shared" ref="D509:E509" si="276">SUM(D510:D512)</f>
        <v>1850</v>
      </c>
      <c r="E509" s="68">
        <f t="shared" si="276"/>
        <v>157.35</v>
      </c>
      <c r="F509" s="262">
        <f t="shared" si="269"/>
        <v>8.5054054054054049</v>
      </c>
    </row>
    <row r="510" spans="1:6" x14ac:dyDescent="0.25">
      <c r="A510" s="69">
        <v>3221</v>
      </c>
      <c r="B510" s="70" t="s">
        <v>107</v>
      </c>
      <c r="D510" s="259">
        <v>200</v>
      </c>
      <c r="E510" s="72">
        <v>7.98</v>
      </c>
      <c r="F510" s="263">
        <f t="shared" si="269"/>
        <v>3.9900000000000007</v>
      </c>
    </row>
    <row r="511" spans="1:6" x14ac:dyDescent="0.25">
      <c r="A511" s="69">
        <v>3225</v>
      </c>
      <c r="B511" s="70" t="s">
        <v>109</v>
      </c>
      <c r="D511" s="259">
        <v>1500</v>
      </c>
      <c r="E511" s="72">
        <v>0</v>
      </c>
      <c r="F511" s="263">
        <f t="shared" si="269"/>
        <v>0</v>
      </c>
    </row>
    <row r="512" spans="1:6" ht="26.25" x14ac:dyDescent="0.25">
      <c r="A512" s="69">
        <v>3227</v>
      </c>
      <c r="B512" s="70" t="s">
        <v>110</v>
      </c>
      <c r="D512" s="259">
        <v>150</v>
      </c>
      <c r="E512" s="72">
        <v>149.37</v>
      </c>
      <c r="F512" s="263">
        <f t="shared" si="269"/>
        <v>99.58</v>
      </c>
    </row>
    <row r="513" spans="1:6" x14ac:dyDescent="0.25">
      <c r="A513" s="81">
        <v>323</v>
      </c>
      <c r="B513" s="82" t="s">
        <v>111</v>
      </c>
      <c r="D513" s="258">
        <f t="shared" ref="D513:E513" si="277">SUM(D514:D515)</f>
        <v>600</v>
      </c>
      <c r="E513" s="68">
        <f t="shared" si="277"/>
        <v>25</v>
      </c>
      <c r="F513" s="262">
        <f t="shared" si="269"/>
        <v>4.1666666666666661</v>
      </c>
    </row>
    <row r="514" spans="1:6" x14ac:dyDescent="0.25">
      <c r="A514" s="69">
        <v>3237</v>
      </c>
      <c r="B514" s="70" t="s">
        <v>117</v>
      </c>
      <c r="D514" s="259">
        <v>500</v>
      </c>
      <c r="E514" s="72">
        <v>25</v>
      </c>
      <c r="F514" s="263">
        <f t="shared" si="269"/>
        <v>5</v>
      </c>
    </row>
    <row r="515" spans="1:6" x14ac:dyDescent="0.25">
      <c r="A515" s="69">
        <v>3239</v>
      </c>
      <c r="B515" s="70" t="s">
        <v>119</v>
      </c>
      <c r="D515" s="259">
        <v>100</v>
      </c>
      <c r="E515" s="72">
        <v>0</v>
      </c>
      <c r="F515" s="263">
        <f t="shared" si="269"/>
        <v>0</v>
      </c>
    </row>
    <row r="516" spans="1:6" ht="26.25" x14ac:dyDescent="0.25">
      <c r="A516" s="81">
        <v>329</v>
      </c>
      <c r="B516" s="82" t="s">
        <v>120</v>
      </c>
      <c r="D516" s="258">
        <f t="shared" ref="D516:E516" si="278">D517</f>
        <v>1500</v>
      </c>
      <c r="E516" s="68">
        <f t="shared" si="278"/>
        <v>1085.5899999999999</v>
      </c>
      <c r="F516" s="262">
        <f t="shared" si="269"/>
        <v>72.37266666666666</v>
      </c>
    </row>
    <row r="517" spans="1:6" ht="26.25" x14ac:dyDescent="0.25">
      <c r="A517" s="69">
        <v>3299</v>
      </c>
      <c r="B517" s="70" t="s">
        <v>120</v>
      </c>
      <c r="D517" s="259">
        <v>1500</v>
      </c>
      <c r="E517" s="71">
        <v>1085.5899999999999</v>
      </c>
      <c r="F517" s="263">
        <f t="shared" si="269"/>
        <v>72.37266666666666</v>
      </c>
    </row>
    <row r="518" spans="1:6" ht="39" x14ac:dyDescent="0.25">
      <c r="A518" s="170" t="s">
        <v>225</v>
      </c>
      <c r="B518" s="187" t="s">
        <v>226</v>
      </c>
      <c r="C518" s="188"/>
      <c r="D518" s="150">
        <f t="shared" ref="D518:E522" si="279">D519</f>
        <v>2000</v>
      </c>
      <c r="E518" s="150">
        <f t="shared" si="279"/>
        <v>1897.12</v>
      </c>
      <c r="F518" s="150">
        <f t="shared" ref="F518:F523" si="280">E518/D518*100</f>
        <v>94.855999999999995</v>
      </c>
    </row>
    <row r="519" spans="1:6" x14ac:dyDescent="0.25">
      <c r="A519" s="185" t="s">
        <v>149</v>
      </c>
      <c r="B519" s="186" t="s">
        <v>150</v>
      </c>
      <c r="D519" s="59">
        <f t="shared" si="279"/>
        <v>2000</v>
      </c>
      <c r="E519" s="59">
        <f t="shared" si="279"/>
        <v>1897.12</v>
      </c>
      <c r="F519" s="59">
        <f t="shared" si="280"/>
        <v>94.855999999999995</v>
      </c>
    </row>
    <row r="520" spans="1:6" x14ac:dyDescent="0.25">
      <c r="A520" s="60">
        <v>3</v>
      </c>
      <c r="B520" s="61" t="s">
        <v>88</v>
      </c>
      <c r="D520" s="62">
        <f t="shared" si="279"/>
        <v>2000</v>
      </c>
      <c r="E520" s="62">
        <f t="shared" si="279"/>
        <v>1897.12</v>
      </c>
      <c r="F520" s="62">
        <f t="shared" si="280"/>
        <v>94.855999999999995</v>
      </c>
    </row>
    <row r="521" spans="1:6" x14ac:dyDescent="0.25">
      <c r="A521" s="63">
        <v>38</v>
      </c>
      <c r="B521" s="64" t="s">
        <v>183</v>
      </c>
      <c r="D521" s="65">
        <f t="shared" si="279"/>
        <v>2000</v>
      </c>
      <c r="E521" s="65">
        <f t="shared" si="279"/>
        <v>1897.12</v>
      </c>
      <c r="F521" s="65">
        <f t="shared" si="280"/>
        <v>94.855999999999995</v>
      </c>
    </row>
    <row r="522" spans="1:6" x14ac:dyDescent="0.25">
      <c r="A522" s="81">
        <v>381</v>
      </c>
      <c r="B522" s="82" t="s">
        <v>227</v>
      </c>
      <c r="D522" s="258">
        <f t="shared" si="279"/>
        <v>2000</v>
      </c>
      <c r="E522" s="68">
        <f t="shared" si="279"/>
        <v>1897.12</v>
      </c>
      <c r="F522" s="262">
        <f t="shared" si="280"/>
        <v>94.855999999999995</v>
      </c>
    </row>
    <row r="523" spans="1:6" x14ac:dyDescent="0.25">
      <c r="A523" s="69">
        <v>3812</v>
      </c>
      <c r="B523" s="70" t="s">
        <v>184</v>
      </c>
      <c r="D523" s="259">
        <v>2000</v>
      </c>
      <c r="E523" s="71">
        <v>1897.12</v>
      </c>
      <c r="F523" s="263">
        <f t="shared" si="280"/>
        <v>94.855999999999995</v>
      </c>
    </row>
    <row r="524" spans="1:6" x14ac:dyDescent="0.25">
      <c r="A524" s="225"/>
      <c r="B524" s="225"/>
      <c r="D524" s="72"/>
      <c r="E524" s="72"/>
      <c r="F524" s="72"/>
    </row>
  </sheetData>
  <mergeCells count="3">
    <mergeCell ref="A1:F1"/>
    <mergeCell ref="A3:F3"/>
    <mergeCell ref="A6:B6"/>
  </mergeCells>
  <pageMargins left="0.7" right="0.7" top="0.75" bottom="0.75" header="0.3" footer="0.3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</cp:lastModifiedBy>
  <cp:lastPrinted>2025-07-15T14:34:59Z</cp:lastPrinted>
  <dcterms:created xsi:type="dcterms:W3CDTF">2022-08-12T12:51:27Z</dcterms:created>
  <dcterms:modified xsi:type="dcterms:W3CDTF">2025-07-15T14:35:06Z</dcterms:modified>
</cp:coreProperties>
</file>