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ina\Documents\ŽUPANIJA\Izvršenje proračuna\"/>
    </mc:Choice>
  </mc:AlternateContent>
  <xr:revisionPtr revIDLastSave="0" documentId="13_ncr:1_{42EE00EC-D69C-42B6-B00E-A025BE74FDFD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9" i="7" l="1"/>
  <c r="E428" i="7" s="1"/>
  <c r="E427" i="7" s="1"/>
  <c r="D429" i="7"/>
  <c r="D428" i="7" s="1"/>
  <c r="E383" i="7"/>
  <c r="E382" i="7" s="1"/>
  <c r="E381" i="7" s="1"/>
  <c r="E380" i="7" s="1"/>
  <c r="F380" i="7" s="1"/>
  <c r="E372" i="7"/>
  <c r="E371" i="7" s="1"/>
  <c r="D372" i="7"/>
  <c r="D371" i="7" s="1"/>
  <c r="E207" i="7"/>
  <c r="E92" i="7"/>
  <c r="E91" i="7" s="1"/>
  <c r="E90" i="7" s="1"/>
  <c r="E89" i="7" s="1"/>
  <c r="E88" i="7" s="1"/>
  <c r="D92" i="7"/>
  <c r="D91" i="7" s="1"/>
  <c r="D90" i="7" s="1"/>
  <c r="D89" i="7" s="1"/>
  <c r="D88" i="7" s="1"/>
  <c r="H100" i="3"/>
  <c r="H118" i="3"/>
  <c r="G101" i="3"/>
  <c r="H101" i="3"/>
  <c r="F101" i="3"/>
  <c r="F100" i="3" s="1"/>
  <c r="I86" i="3"/>
  <c r="I98" i="3"/>
  <c r="G93" i="3"/>
  <c r="H93" i="3"/>
  <c r="F93" i="3"/>
  <c r="G17" i="3"/>
  <c r="H17" i="3"/>
  <c r="F17" i="3"/>
  <c r="E488" i="7"/>
  <c r="E487" i="7" s="1"/>
  <c r="E486" i="7" s="1"/>
  <c r="E485" i="7" s="1"/>
  <c r="E484" i="7" s="1"/>
  <c r="F484" i="7" s="1"/>
  <c r="E482" i="7"/>
  <c r="E479" i="7"/>
  <c r="E475" i="7"/>
  <c r="E472" i="7"/>
  <c r="E466" i="7"/>
  <c r="E465" i="7" s="1"/>
  <c r="E464" i="7" s="1"/>
  <c r="F464" i="7" s="1"/>
  <c r="E462" i="7"/>
  <c r="E461" i="7" s="1"/>
  <c r="E460" i="7" s="1"/>
  <c r="F460" i="7" s="1"/>
  <c r="E457" i="7"/>
  <c r="E456" i="7" s="1"/>
  <c r="E455" i="7" s="1"/>
  <c r="F455" i="7" s="1"/>
  <c r="E453" i="7"/>
  <c r="E452" i="7" s="1"/>
  <c r="E451" i="7" s="1"/>
  <c r="F451" i="7" s="1"/>
  <c r="E448" i="7"/>
  <c r="E447" i="7" s="1"/>
  <c r="E446" i="7" s="1"/>
  <c r="F446" i="7" s="1"/>
  <c r="E444" i="7"/>
  <c r="E443" i="7" s="1"/>
  <c r="E442" i="7" s="1"/>
  <c r="E438" i="7"/>
  <c r="E437" i="7" s="1"/>
  <c r="E436" i="7" s="1"/>
  <c r="E435" i="7" s="1"/>
  <c r="E434" i="7" s="1"/>
  <c r="F434" i="7" s="1"/>
  <c r="E432" i="7"/>
  <c r="E431" i="7" s="1"/>
  <c r="E423" i="7"/>
  <c r="E422" i="7" s="1"/>
  <c r="E421" i="7" s="1"/>
  <c r="E420" i="7" s="1"/>
  <c r="F420" i="7" s="1"/>
  <c r="E417" i="7"/>
  <c r="E416" i="7" s="1"/>
  <c r="E415" i="7" s="1"/>
  <c r="E414" i="7" s="1"/>
  <c r="F414" i="7" s="1"/>
  <c r="E412" i="7"/>
  <c r="E409" i="7"/>
  <c r="E404" i="7"/>
  <c r="E401" i="7"/>
  <c r="E396" i="7"/>
  <c r="E390" i="7"/>
  <c r="E378" i="7"/>
  <c r="E377" i="7" s="1"/>
  <c r="E376" i="7" s="1"/>
  <c r="E375" i="7" s="1"/>
  <c r="F375" i="7" s="1"/>
  <c r="E369" i="7"/>
  <c r="E368" i="7" s="1"/>
  <c r="F368" i="7" s="1"/>
  <c r="E366" i="7"/>
  <c r="E364" i="7"/>
  <c r="E360" i="7"/>
  <c r="E355" i="7"/>
  <c r="E353" i="7"/>
  <c r="E350" i="7"/>
  <c r="E348" i="7"/>
  <c r="E344" i="7"/>
  <c r="E338" i="7"/>
  <c r="E337" i="7" s="1"/>
  <c r="F337" i="7" s="1"/>
  <c r="E335" i="7"/>
  <c r="E330" i="7"/>
  <c r="E323" i="7"/>
  <c r="E319" i="7"/>
  <c r="E314" i="7"/>
  <c r="E313" i="7" s="1"/>
  <c r="F313" i="7" s="1"/>
  <c r="E311" i="7"/>
  <c r="E302" i="7"/>
  <c r="E295" i="7"/>
  <c r="E291" i="7"/>
  <c r="E285" i="7"/>
  <c r="E284" i="7" s="1"/>
  <c r="E283" i="7" s="1"/>
  <c r="E282" i="7" s="1"/>
  <c r="F282" i="7" s="1"/>
  <c r="E279" i="7"/>
  <c r="E278" i="7" s="1"/>
  <c r="E277" i="7" s="1"/>
  <c r="E276" i="7" s="1"/>
  <c r="F276" i="7" s="1"/>
  <c r="E274" i="7"/>
  <c r="E273" i="7" s="1"/>
  <c r="E272" i="7" s="1"/>
  <c r="E271" i="7" s="1"/>
  <c r="F271" i="7" s="1"/>
  <c r="E268" i="7"/>
  <c r="E267" i="7" s="1"/>
  <c r="E266" i="7" s="1"/>
  <c r="E265" i="7" s="1"/>
  <c r="E264" i="7" s="1"/>
  <c r="F264" i="7" s="1"/>
  <c r="E262" i="7"/>
  <c r="E261" i="7" s="1"/>
  <c r="F261" i="7" s="1"/>
  <c r="E258" i="7"/>
  <c r="E256" i="7"/>
  <c r="E252" i="7"/>
  <c r="E250" i="7"/>
  <c r="E246" i="7"/>
  <c r="E240" i="7"/>
  <c r="E239" i="7" s="1"/>
  <c r="E238" i="7" s="1"/>
  <c r="E235" i="7"/>
  <c r="E230" i="7"/>
  <c r="E227" i="7"/>
  <c r="E222" i="7"/>
  <c r="E221" i="7" s="1"/>
  <c r="E220" i="7" s="1"/>
  <c r="E219" i="7" s="1"/>
  <c r="F219" i="7" s="1"/>
  <c r="E216" i="7"/>
  <c r="E212" i="7"/>
  <c r="E204" i="7"/>
  <c r="E199" i="7"/>
  <c r="E198" i="7" s="1"/>
  <c r="F198" i="7" s="1"/>
  <c r="E195" i="7"/>
  <c r="E190" i="7"/>
  <c r="E185" i="7"/>
  <c r="E182" i="7"/>
  <c r="C181" i="7"/>
  <c r="C180" i="7" s="1"/>
  <c r="C179" i="7" s="1"/>
  <c r="C178" i="7" s="1"/>
  <c r="C188" i="7"/>
  <c r="C187" i="7" s="1"/>
  <c r="C186" i="7" s="1"/>
  <c r="C185" i="7" s="1"/>
  <c r="C183" i="7" s="1"/>
  <c r="C192" i="7"/>
  <c r="C198" i="7"/>
  <c r="C197" i="7" s="1"/>
  <c r="C205" i="7"/>
  <c r="C207" i="7"/>
  <c r="C209" i="7"/>
  <c r="C214" i="7"/>
  <c r="C213" i="7" s="1"/>
  <c r="C220" i="7"/>
  <c r="C222" i="7"/>
  <c r="C226" i="7"/>
  <c r="C229" i="7"/>
  <c r="C228" i="7" s="1"/>
  <c r="C237" i="7"/>
  <c r="C239" i="7"/>
  <c r="C241" i="7"/>
  <c r="C244" i="7"/>
  <c r="C243" i="7" s="1"/>
  <c r="C250" i="7"/>
  <c r="C252" i="7"/>
  <c r="C255" i="7"/>
  <c r="C258" i="7"/>
  <c r="C257" i="7" s="1"/>
  <c r="C261" i="7"/>
  <c r="C260" i="7" s="1"/>
  <c r="C270" i="7"/>
  <c r="C269" i="7" s="1"/>
  <c r="C268" i="7" s="1"/>
  <c r="C267" i="7" s="1"/>
  <c r="C266" i="7" s="1"/>
  <c r="C276" i="7"/>
  <c r="C275" i="7" s="1"/>
  <c r="C274" i="7" s="1"/>
  <c r="C273" i="7" s="1"/>
  <c r="C282" i="7"/>
  <c r="C281" i="7" s="1"/>
  <c r="C280" i="7" s="1"/>
  <c r="C279" i="7" s="1"/>
  <c r="C278" i="7" s="1"/>
  <c r="C289" i="7"/>
  <c r="C288" i="7" s="1"/>
  <c r="C287" i="7" s="1"/>
  <c r="C286" i="7" s="1"/>
  <c r="C285" i="7" s="1"/>
  <c r="C284" i="7" s="1"/>
  <c r="C312" i="7"/>
  <c r="C315" i="7"/>
  <c r="C320" i="7"/>
  <c r="C324" i="7"/>
  <c r="C328" i="7"/>
  <c r="C327" i="7" s="1"/>
  <c r="C333" i="7"/>
  <c r="C336" i="7"/>
  <c r="C339" i="7"/>
  <c r="C338" i="7" s="1"/>
  <c r="C342" i="7"/>
  <c r="C346" i="7"/>
  <c r="C348" i="7"/>
  <c r="C352" i="7"/>
  <c r="C354" i="7"/>
  <c r="C358" i="7"/>
  <c r="C357" i="7" s="1"/>
  <c r="C364" i="7"/>
  <c r="C363" i="7" s="1"/>
  <c r="C362" i="7" s="1"/>
  <c r="C361" i="7" s="1"/>
  <c r="C360" i="7" s="1"/>
  <c r="C370" i="7"/>
  <c r="C369" i="7" s="1"/>
  <c r="C368" i="7" s="1"/>
  <c r="C367" i="7" s="1"/>
  <c r="C378" i="7"/>
  <c r="C377" i="7" s="1"/>
  <c r="C376" i="7" s="1"/>
  <c r="C375" i="7" s="1"/>
  <c r="C385" i="7"/>
  <c r="C383" i="7" s="1"/>
  <c r="C382" i="7" s="1"/>
  <c r="C381" i="7" s="1"/>
  <c r="C391" i="7"/>
  <c r="C395" i="7"/>
  <c r="C403" i="7"/>
  <c r="C412" i="7"/>
  <c r="C415" i="7"/>
  <c r="C414" i="7" s="1"/>
  <c r="C420" i="7"/>
  <c r="C424" i="7"/>
  <c r="C434" i="7"/>
  <c r="C439" i="7"/>
  <c r="C442" i="7"/>
  <c r="C441" i="7" s="1"/>
  <c r="C448" i="7"/>
  <c r="C451" i="7"/>
  <c r="C455" i="7"/>
  <c r="C458" i="7"/>
  <c r="C464" i="7"/>
  <c r="C469" i="7"/>
  <c r="C471" i="7"/>
  <c r="D154" i="7"/>
  <c r="D115" i="7"/>
  <c r="D114" i="7" s="1"/>
  <c r="D102" i="7"/>
  <c r="D101" i="7" s="1"/>
  <c r="D84" i="7"/>
  <c r="D83" i="7" s="1"/>
  <c r="D82" i="7" s="1"/>
  <c r="D96" i="7"/>
  <c r="D95" i="7" s="1"/>
  <c r="D94" i="7" s="1"/>
  <c r="D35" i="7"/>
  <c r="D34" i="7" s="1"/>
  <c r="D33" i="7" s="1"/>
  <c r="G14" i="3"/>
  <c r="H14" i="3"/>
  <c r="F97" i="3"/>
  <c r="F96" i="3" s="1"/>
  <c r="G54" i="3"/>
  <c r="H54" i="3"/>
  <c r="F54" i="3"/>
  <c r="H48" i="3"/>
  <c r="G48" i="3"/>
  <c r="G32" i="3"/>
  <c r="H32" i="3"/>
  <c r="H31" i="3" s="1"/>
  <c r="F32" i="3"/>
  <c r="F31" i="3" s="1"/>
  <c r="F26" i="3"/>
  <c r="G28" i="3"/>
  <c r="H28" i="3"/>
  <c r="G26" i="3"/>
  <c r="H26" i="3"/>
  <c r="F28" i="3"/>
  <c r="G23" i="3"/>
  <c r="H23" i="3"/>
  <c r="H22" i="3" s="1"/>
  <c r="F23" i="3"/>
  <c r="F22" i="3" s="1"/>
  <c r="G20" i="3"/>
  <c r="H20" i="3"/>
  <c r="H19" i="3" s="1"/>
  <c r="F20" i="3"/>
  <c r="F19" i="3" s="1"/>
  <c r="E426" i="7" l="1"/>
  <c r="E425" i="7" s="1"/>
  <c r="F425" i="7" s="1"/>
  <c r="F267" i="7"/>
  <c r="F435" i="7"/>
  <c r="F221" i="7"/>
  <c r="F461" i="7"/>
  <c r="F437" i="7"/>
  <c r="F452" i="7"/>
  <c r="F416" i="7"/>
  <c r="E389" i="7"/>
  <c r="E388" i="7" s="1"/>
  <c r="E387" i="7" s="1"/>
  <c r="F387" i="7" s="1"/>
  <c r="E471" i="7"/>
  <c r="E470" i="7" s="1"/>
  <c r="E469" i="7" s="1"/>
  <c r="E468" i="7" s="1"/>
  <c r="F468" i="7" s="1"/>
  <c r="F377" i="7"/>
  <c r="E237" i="7"/>
  <c r="F273" i="7"/>
  <c r="F265" i="7"/>
  <c r="F277" i="7"/>
  <c r="F283" i="7"/>
  <c r="F381" i="7"/>
  <c r="F421" i="7"/>
  <c r="F427" i="7"/>
  <c r="F436" i="7"/>
  <c r="F456" i="7"/>
  <c r="F486" i="7"/>
  <c r="F426" i="7"/>
  <c r="F447" i="7"/>
  <c r="F485" i="7"/>
  <c r="F220" i="7"/>
  <c r="F266" i="7"/>
  <c r="F272" i="7"/>
  <c r="F278" i="7"/>
  <c r="F284" i="7"/>
  <c r="F376" i="7"/>
  <c r="F382" i="7"/>
  <c r="F415" i="7"/>
  <c r="F422" i="7"/>
  <c r="F431" i="7"/>
  <c r="F465" i="7"/>
  <c r="F487" i="7"/>
  <c r="H13" i="3"/>
  <c r="E181" i="7"/>
  <c r="E290" i="7"/>
  <c r="F290" i="7" s="1"/>
  <c r="E343" i="7"/>
  <c r="F343" i="7" s="1"/>
  <c r="C311" i="7"/>
  <c r="C310" i="7" s="1"/>
  <c r="C309" i="7" s="1"/>
  <c r="E226" i="7"/>
  <c r="E255" i="7"/>
  <c r="F255" i="7" s="1"/>
  <c r="E408" i="7"/>
  <c r="E400" i="7"/>
  <c r="E450" i="7"/>
  <c r="F450" i="7" s="1"/>
  <c r="E459" i="7"/>
  <c r="F459" i="7" s="1"/>
  <c r="F285" i="7"/>
  <c r="E270" i="7"/>
  <c r="F270" i="7" s="1"/>
  <c r="C468" i="7"/>
  <c r="C249" i="7"/>
  <c r="C248" i="7" s="1"/>
  <c r="C247" i="7" s="1"/>
  <c r="E352" i="7"/>
  <c r="C463" i="7"/>
  <c r="C390" i="7"/>
  <c r="C389" i="7" s="1"/>
  <c r="C388" i="7" s="1"/>
  <c r="C341" i="7"/>
  <c r="C332" i="7"/>
  <c r="C331" i="7" s="1"/>
  <c r="C330" i="7" s="1"/>
  <c r="C236" i="7"/>
  <c r="C235" i="7" s="1"/>
  <c r="C234" i="7" s="1"/>
  <c r="C219" i="7"/>
  <c r="C218" i="7" s="1"/>
  <c r="C217" i="7" s="1"/>
  <c r="C447" i="7"/>
  <c r="C446" i="7" s="1"/>
  <c r="C445" i="7" s="1"/>
  <c r="C444" i="7" s="1"/>
  <c r="C419" i="7"/>
  <c r="C418" i="7" s="1"/>
  <c r="C417" i="7" s="1"/>
  <c r="C351" i="7"/>
  <c r="C204" i="7"/>
  <c r="C203" i="7" s="1"/>
  <c r="C202" i="7" s="1"/>
  <c r="C201" i="7" s="1"/>
  <c r="E245" i="7"/>
  <c r="E359" i="7"/>
  <c r="E358" i="7" s="1"/>
  <c r="E318" i="7"/>
  <c r="E203" i="7"/>
  <c r="E374" i="7"/>
  <c r="F374" i="7" s="1"/>
  <c r="E441" i="7"/>
  <c r="C366" i="7"/>
  <c r="C265" i="7"/>
  <c r="D100" i="7"/>
  <c r="D75" i="7" s="1"/>
  <c r="H25" i="3"/>
  <c r="F25" i="3"/>
  <c r="F9" i="10"/>
  <c r="E173" i="7"/>
  <c r="E172" i="7" s="1"/>
  <c r="E171" i="7" s="1"/>
  <c r="E170" i="7" s="1"/>
  <c r="E169" i="7" s="1"/>
  <c r="E168" i="7" s="1"/>
  <c r="F168" i="7" s="1"/>
  <c r="E166" i="7"/>
  <c r="E165" i="7" s="1"/>
  <c r="E164" i="7" s="1"/>
  <c r="E163" i="7" s="1"/>
  <c r="E162" i="7" s="1"/>
  <c r="F162" i="7" s="1"/>
  <c r="E160" i="7"/>
  <c r="E159" i="7" s="1"/>
  <c r="E124" i="7"/>
  <c r="E121" i="7"/>
  <c r="E119" i="7"/>
  <c r="E117" i="7"/>
  <c r="E111" i="7"/>
  <c r="E108" i="7"/>
  <c r="E106" i="7"/>
  <c r="E104" i="7"/>
  <c r="E98" i="7"/>
  <c r="E97" i="7" s="1"/>
  <c r="E96" i="7" s="1"/>
  <c r="E95" i="7" s="1"/>
  <c r="E94" i="7" s="1"/>
  <c r="F94" i="7" s="1"/>
  <c r="E86" i="7"/>
  <c r="E85" i="7" s="1"/>
  <c r="E84" i="7" s="1"/>
  <c r="E83" i="7" s="1"/>
  <c r="E82" i="7" s="1"/>
  <c r="F82" i="7" s="1"/>
  <c r="E80" i="7"/>
  <c r="E79" i="7" s="1"/>
  <c r="F79" i="7" s="1"/>
  <c r="E289" i="7" l="1"/>
  <c r="E288" i="7" s="1"/>
  <c r="F288" i="7" s="1"/>
  <c r="F471" i="7"/>
  <c r="F389" i="7"/>
  <c r="C380" i="7"/>
  <c r="F388" i="7"/>
  <c r="F469" i="7"/>
  <c r="F470" i="7"/>
  <c r="E440" i="7"/>
  <c r="F440" i="7" s="1"/>
  <c r="E202" i="7"/>
  <c r="F203" i="7"/>
  <c r="E180" i="7"/>
  <c r="F181" i="7"/>
  <c r="E399" i="7"/>
  <c r="F400" i="7"/>
  <c r="F359" i="7"/>
  <c r="E342" i="7"/>
  <c r="F352" i="7"/>
  <c r="E407" i="7"/>
  <c r="F408" i="7"/>
  <c r="E225" i="7"/>
  <c r="F226" i="7"/>
  <c r="E317" i="7"/>
  <c r="F318" i="7"/>
  <c r="F289" i="7"/>
  <c r="E244" i="7"/>
  <c r="F245" i="7"/>
  <c r="C340" i="7"/>
  <c r="C462" i="7"/>
  <c r="C461" i="7" s="1"/>
  <c r="C460" i="7" s="1"/>
  <c r="C308" i="7"/>
  <c r="C233" i="7"/>
  <c r="C177" i="7" s="1"/>
  <c r="C176" i="7" s="1"/>
  <c r="C175" i="7" s="1"/>
  <c r="D74" i="7"/>
  <c r="D73" i="7" s="1"/>
  <c r="F169" i="7"/>
  <c r="F172" i="7"/>
  <c r="F170" i="7"/>
  <c r="E116" i="7"/>
  <c r="F116" i="7" s="1"/>
  <c r="F96" i="7"/>
  <c r="E110" i="7"/>
  <c r="F110" i="7" s="1"/>
  <c r="E123" i="7"/>
  <c r="F123" i="7" s="1"/>
  <c r="E158" i="7"/>
  <c r="F164" i="7"/>
  <c r="F171" i="7"/>
  <c r="F163" i="7"/>
  <c r="F95" i="7"/>
  <c r="F83" i="7"/>
  <c r="E103" i="7"/>
  <c r="F84" i="7"/>
  <c r="F165" i="7"/>
  <c r="F97" i="7"/>
  <c r="F85" i="7"/>
  <c r="E77" i="7"/>
  <c r="E78" i="7"/>
  <c r="F78" i="7" s="1"/>
  <c r="C307" i="7" l="1"/>
  <c r="C306" i="7" s="1"/>
  <c r="C305" i="7" s="1"/>
  <c r="E341" i="7"/>
  <c r="F342" i="7"/>
  <c r="E201" i="7"/>
  <c r="F201" i="7" s="1"/>
  <c r="F202" i="7"/>
  <c r="E224" i="7"/>
  <c r="F224" i="7" s="1"/>
  <c r="F225" i="7"/>
  <c r="E398" i="7"/>
  <c r="F399" i="7"/>
  <c r="E243" i="7"/>
  <c r="F244" i="7"/>
  <c r="E316" i="7"/>
  <c r="F316" i="7" s="1"/>
  <c r="F317" i="7"/>
  <c r="E406" i="7"/>
  <c r="F406" i="7" s="1"/>
  <c r="F407" i="7"/>
  <c r="E357" i="7"/>
  <c r="F357" i="7" s="1"/>
  <c r="F358" i="7"/>
  <c r="E179" i="7"/>
  <c r="F180" i="7"/>
  <c r="E115" i="7"/>
  <c r="F115" i="7" s="1"/>
  <c r="E102" i="7"/>
  <c r="F103" i="7"/>
  <c r="E157" i="7"/>
  <c r="F158" i="7"/>
  <c r="E76" i="7"/>
  <c r="F77" i="7"/>
  <c r="F398" i="7" l="1"/>
  <c r="E386" i="7"/>
  <c r="F386" i="7" s="1"/>
  <c r="F179" i="7"/>
  <c r="E178" i="7"/>
  <c r="E242" i="7"/>
  <c r="F242" i="7" s="1"/>
  <c r="F243" i="7"/>
  <c r="E281" i="7"/>
  <c r="F281" i="7" s="1"/>
  <c r="F341" i="7"/>
  <c r="E340" i="7"/>
  <c r="F340" i="7" s="1"/>
  <c r="E114" i="7"/>
  <c r="F114" i="7" s="1"/>
  <c r="E156" i="7"/>
  <c r="F157" i="7"/>
  <c r="E101" i="7"/>
  <c r="F102" i="7"/>
  <c r="F76" i="7"/>
  <c r="F178" i="7" l="1"/>
  <c r="E177" i="7"/>
  <c r="E100" i="7"/>
  <c r="E75" i="7" s="1"/>
  <c r="F101" i="7"/>
  <c r="E155" i="7"/>
  <c r="E154" i="7" s="1"/>
  <c r="F156" i="7"/>
  <c r="F177" i="7" l="1"/>
  <c r="E176" i="7"/>
  <c r="F155" i="7"/>
  <c r="F154" i="7"/>
  <c r="F100" i="7"/>
  <c r="E175" i="7" l="1"/>
  <c r="F175" i="7" s="1"/>
  <c r="F176" i="7"/>
  <c r="E74" i="7"/>
  <c r="E31" i="7" l="1"/>
  <c r="E30" i="7" s="1"/>
  <c r="E29" i="7" s="1"/>
  <c r="E28" i="7" s="1"/>
  <c r="E27" i="7" s="1"/>
  <c r="D30" i="7"/>
  <c r="D29" i="7" s="1"/>
  <c r="D28" i="7" s="1"/>
  <c r="D27" i="7" s="1"/>
  <c r="F13" i="5" l="1"/>
  <c r="F14" i="5"/>
  <c r="F15" i="5"/>
  <c r="F16" i="5"/>
  <c r="E13" i="5"/>
  <c r="E14" i="5"/>
  <c r="E16" i="5"/>
  <c r="F52" i="8"/>
  <c r="F50" i="8"/>
  <c r="F48" i="8"/>
  <c r="F47" i="8"/>
  <c r="F45" i="8"/>
  <c r="F43" i="8"/>
  <c r="F42" i="8"/>
  <c r="F41" i="8"/>
  <c r="F39" i="8"/>
  <c r="F37" i="8"/>
  <c r="E50" i="8"/>
  <c r="E48" i="8"/>
  <c r="E47" i="8"/>
  <c r="E45" i="8"/>
  <c r="E42" i="8"/>
  <c r="E41" i="8"/>
  <c r="E39" i="8"/>
  <c r="E37" i="8"/>
  <c r="F13" i="8"/>
  <c r="F15" i="8"/>
  <c r="F17" i="8"/>
  <c r="F18" i="8"/>
  <c r="F21" i="8"/>
  <c r="F23" i="8"/>
  <c r="F24" i="8"/>
  <c r="F26" i="8"/>
  <c r="F28" i="8"/>
  <c r="E13" i="8"/>
  <c r="E15" i="8"/>
  <c r="E17" i="8"/>
  <c r="E18" i="8"/>
  <c r="E21" i="8"/>
  <c r="E23" i="8"/>
  <c r="E24" i="8"/>
  <c r="E26" i="8"/>
  <c r="J119" i="3"/>
  <c r="I119" i="3"/>
  <c r="H114" i="3"/>
  <c r="H112" i="3"/>
  <c r="G109" i="3"/>
  <c r="H109" i="3"/>
  <c r="G103" i="3"/>
  <c r="H103" i="3"/>
  <c r="F109" i="3"/>
  <c r="F103" i="3"/>
  <c r="I110" i="3"/>
  <c r="I108" i="3"/>
  <c r="I104" i="3"/>
  <c r="H97" i="3"/>
  <c r="H89" i="3"/>
  <c r="I91" i="3"/>
  <c r="I90" i="3"/>
  <c r="H92" i="3"/>
  <c r="G89" i="3"/>
  <c r="F89" i="3"/>
  <c r="F88" i="3" s="1"/>
  <c r="I87" i="3"/>
  <c r="I85" i="3"/>
  <c r="I84" i="3"/>
  <c r="I82" i="3"/>
  <c r="I79" i="3"/>
  <c r="I78" i="3"/>
  <c r="I77" i="3"/>
  <c r="I76" i="3"/>
  <c r="I75" i="3"/>
  <c r="I74" i="3"/>
  <c r="I73" i="3"/>
  <c r="I72" i="3"/>
  <c r="I71" i="3"/>
  <c r="I69" i="3"/>
  <c r="I68" i="3"/>
  <c r="I67" i="3"/>
  <c r="I66" i="3"/>
  <c r="I65" i="3"/>
  <c r="I64" i="3"/>
  <c r="I62" i="3"/>
  <c r="I61" i="3"/>
  <c r="I60" i="3"/>
  <c r="I59" i="3"/>
  <c r="G80" i="3"/>
  <c r="H80" i="3"/>
  <c r="G70" i="3"/>
  <c r="H70" i="3"/>
  <c r="G63" i="3"/>
  <c r="H63" i="3"/>
  <c r="G58" i="3"/>
  <c r="H58" i="3"/>
  <c r="F80" i="3"/>
  <c r="F70" i="3"/>
  <c r="F63" i="3"/>
  <c r="F58" i="3"/>
  <c r="H52" i="3"/>
  <c r="H47" i="3" s="1"/>
  <c r="I49" i="3"/>
  <c r="I50" i="3"/>
  <c r="I51" i="3"/>
  <c r="I53" i="3"/>
  <c r="I55" i="3"/>
  <c r="F52" i="3"/>
  <c r="F48" i="3"/>
  <c r="J19" i="3"/>
  <c r="G12" i="3"/>
  <c r="F14" i="3"/>
  <c r="J13" i="3"/>
  <c r="J38" i="3"/>
  <c r="F99" i="3" l="1"/>
  <c r="H96" i="3"/>
  <c r="I97" i="3"/>
  <c r="F13" i="3"/>
  <c r="F12" i="3" s="1"/>
  <c r="F92" i="3"/>
  <c r="G46" i="3"/>
  <c r="I109" i="3"/>
  <c r="H111" i="3"/>
  <c r="J111" i="3" s="1"/>
  <c r="I103" i="3"/>
  <c r="I89" i="3"/>
  <c r="J92" i="3"/>
  <c r="H88" i="3"/>
  <c r="J88" i="3" s="1"/>
  <c r="F47" i="3"/>
  <c r="I47" i="3" s="1"/>
  <c r="I63" i="3"/>
  <c r="I80" i="3"/>
  <c r="F57" i="3"/>
  <c r="I58" i="3"/>
  <c r="I70" i="3"/>
  <c r="H57" i="3"/>
  <c r="J57" i="3" s="1"/>
  <c r="I52" i="3"/>
  <c r="I54" i="3"/>
  <c r="I48" i="3"/>
  <c r="J31" i="3"/>
  <c r="I31" i="3"/>
  <c r="J25" i="3"/>
  <c r="J22" i="3"/>
  <c r="I22" i="3"/>
  <c r="I24" i="10"/>
  <c r="J14" i="10"/>
  <c r="J13" i="10"/>
  <c r="J10" i="10"/>
  <c r="I14" i="10"/>
  <c r="I13" i="10"/>
  <c r="I10" i="10"/>
  <c r="E70" i="7"/>
  <c r="C70" i="7"/>
  <c r="E68" i="7"/>
  <c r="C68" i="7"/>
  <c r="E62" i="7"/>
  <c r="E61" i="7" s="1"/>
  <c r="F61" i="7" s="1"/>
  <c r="C62" i="7"/>
  <c r="C61" i="7" s="1"/>
  <c r="E55" i="7"/>
  <c r="C55" i="7"/>
  <c r="E46" i="7"/>
  <c r="C46" i="7"/>
  <c r="E41" i="7"/>
  <c r="C41" i="7"/>
  <c r="E37" i="7"/>
  <c r="C37" i="7"/>
  <c r="E23" i="7"/>
  <c r="E22" i="7" s="1"/>
  <c r="D21" i="7"/>
  <c r="D20" i="7" s="1"/>
  <c r="D19" i="7" s="1"/>
  <c r="D18" i="7" s="1"/>
  <c r="D17" i="7" s="1"/>
  <c r="C23" i="7"/>
  <c r="C22" i="7" s="1"/>
  <c r="C21" i="7" s="1"/>
  <c r="C20" i="7" s="1"/>
  <c r="C19" i="7" s="1"/>
  <c r="C18" i="7" s="1"/>
  <c r="C17" i="7" s="1"/>
  <c r="E14" i="7"/>
  <c r="E13" i="7" s="1"/>
  <c r="E12" i="7" s="1"/>
  <c r="E11" i="7" s="1"/>
  <c r="E10" i="7" s="1"/>
  <c r="E9" i="7" s="1"/>
  <c r="E8" i="7" s="1"/>
  <c r="E7" i="7" s="1"/>
  <c r="C14" i="7"/>
  <c r="C13" i="7" s="1"/>
  <c r="C12" i="7" s="1"/>
  <c r="C11" i="7" s="1"/>
  <c r="C10" i="7" s="1"/>
  <c r="C9" i="7" s="1"/>
  <c r="C8" i="7" s="1"/>
  <c r="C7" i="7" s="1"/>
  <c r="C12" i="5"/>
  <c r="C11" i="5" s="1"/>
  <c r="D12" i="5"/>
  <c r="B12" i="5"/>
  <c r="B11" i="5" s="1"/>
  <c r="I96" i="3" l="1"/>
  <c r="J96" i="3"/>
  <c r="I100" i="3"/>
  <c r="I13" i="3"/>
  <c r="H99" i="3"/>
  <c r="E21" i="7"/>
  <c r="F22" i="7"/>
  <c r="D12" i="7"/>
  <c r="F13" i="7"/>
  <c r="D11" i="5"/>
  <c r="E12" i="5"/>
  <c r="F12" i="5"/>
  <c r="F46" i="3"/>
  <c r="I88" i="3"/>
  <c r="I57" i="3"/>
  <c r="J47" i="3"/>
  <c r="H46" i="3"/>
  <c r="I25" i="3"/>
  <c r="H12" i="3"/>
  <c r="C67" i="7"/>
  <c r="C66" i="7" s="1"/>
  <c r="C65" i="7" s="1"/>
  <c r="C64" i="7" s="1"/>
  <c r="C36" i="7"/>
  <c r="C35" i="7" s="1"/>
  <c r="C34" i="7" s="1"/>
  <c r="C33" i="7" s="1"/>
  <c r="D66" i="7"/>
  <c r="D65" i="7" s="1"/>
  <c r="D64" i="7" s="1"/>
  <c r="D26" i="7" s="1"/>
  <c r="D25" i="7" s="1"/>
  <c r="D16" i="7" s="1"/>
  <c r="E36" i="7"/>
  <c r="E67" i="7"/>
  <c r="C51" i="8"/>
  <c r="D51" i="8"/>
  <c r="C49" i="8"/>
  <c r="D49" i="8"/>
  <c r="C44" i="8"/>
  <c r="D44" i="8"/>
  <c r="C40" i="8"/>
  <c r="D40" i="8"/>
  <c r="C38" i="8"/>
  <c r="D38" i="8"/>
  <c r="C36" i="8"/>
  <c r="D36" i="8"/>
  <c r="B51" i="8"/>
  <c r="B49" i="8"/>
  <c r="B44" i="8"/>
  <c r="B40" i="8"/>
  <c r="B38" i="8"/>
  <c r="B36" i="8"/>
  <c r="C27" i="8"/>
  <c r="D27" i="8"/>
  <c r="C25" i="8"/>
  <c r="D25" i="8"/>
  <c r="C20" i="8"/>
  <c r="D20" i="8"/>
  <c r="C16" i="8"/>
  <c r="D16" i="8"/>
  <c r="C14" i="8"/>
  <c r="D14" i="8"/>
  <c r="C12" i="8"/>
  <c r="D12" i="8"/>
  <c r="B27" i="8"/>
  <c r="B25" i="8"/>
  <c r="B20" i="8"/>
  <c r="B16" i="8"/>
  <c r="B14" i="8"/>
  <c r="B12" i="8"/>
  <c r="I46" i="3" l="1"/>
  <c r="E66" i="7"/>
  <c r="F67" i="7"/>
  <c r="E20" i="7"/>
  <c r="F21" i="7"/>
  <c r="D11" i="7"/>
  <c r="F12" i="7"/>
  <c r="E35" i="7"/>
  <c r="F36" i="7"/>
  <c r="F11" i="5"/>
  <c r="E11" i="5"/>
  <c r="F51" i="8"/>
  <c r="E49" i="8"/>
  <c r="F49" i="8"/>
  <c r="F38" i="8"/>
  <c r="E38" i="8"/>
  <c r="E40" i="8"/>
  <c r="F40" i="8"/>
  <c r="E36" i="8"/>
  <c r="F36" i="8"/>
  <c r="F44" i="8"/>
  <c r="E44" i="8"/>
  <c r="F27" i="8"/>
  <c r="E25" i="8"/>
  <c r="F25" i="8"/>
  <c r="E16" i="8"/>
  <c r="F16" i="8"/>
  <c r="E14" i="8"/>
  <c r="F14" i="8"/>
  <c r="F12" i="8"/>
  <c r="E12" i="8"/>
  <c r="F20" i="8"/>
  <c r="E20" i="8"/>
  <c r="C26" i="7"/>
  <c r="C25" i="7" s="1"/>
  <c r="C16" i="7" s="1"/>
  <c r="D35" i="8"/>
  <c r="D11" i="8"/>
  <c r="C35" i="8"/>
  <c r="C11" i="8"/>
  <c r="B35" i="8"/>
  <c r="B11" i="8"/>
  <c r="E19" i="7" l="1"/>
  <c r="F20" i="7"/>
  <c r="E65" i="7"/>
  <c r="F66" i="7"/>
  <c r="D10" i="7"/>
  <c r="F11" i="7"/>
  <c r="E34" i="7"/>
  <c r="F35" i="7"/>
  <c r="F35" i="8"/>
  <c r="E35" i="8"/>
  <c r="F11" i="8"/>
  <c r="E11" i="8"/>
  <c r="G99" i="3"/>
  <c r="J99" i="3" s="1"/>
  <c r="J46" i="3"/>
  <c r="G37" i="3"/>
  <c r="H37" i="3"/>
  <c r="G35" i="3"/>
  <c r="H35" i="3"/>
  <c r="F37" i="3"/>
  <c r="F35" i="3"/>
  <c r="E64" i="7" l="1"/>
  <c r="F64" i="7" s="1"/>
  <c r="F65" i="7"/>
  <c r="E18" i="7"/>
  <c r="F19" i="7"/>
  <c r="D9" i="7"/>
  <c r="F10" i="7"/>
  <c r="E33" i="7"/>
  <c r="F34" i="7"/>
  <c r="H45" i="3"/>
  <c r="H120" i="3" s="1"/>
  <c r="I99" i="3"/>
  <c r="J37" i="3"/>
  <c r="J12" i="3"/>
  <c r="I12" i="3"/>
  <c r="H11" i="3"/>
  <c r="G45" i="3"/>
  <c r="G120" i="3" s="1"/>
  <c r="J120" i="3" s="1"/>
  <c r="G11" i="3"/>
  <c r="G118" i="3" s="1"/>
  <c r="J118" i="3" s="1"/>
  <c r="F45" i="3"/>
  <c r="F120" i="3" s="1"/>
  <c r="I120" i="3" s="1"/>
  <c r="F11" i="3"/>
  <c r="F118" i="3" s="1"/>
  <c r="I118" i="3" s="1"/>
  <c r="I45" i="3" l="1"/>
  <c r="E26" i="7"/>
  <c r="E17" i="7"/>
  <c r="F17" i="7" s="1"/>
  <c r="F18" i="7"/>
  <c r="D8" i="7"/>
  <c r="F9" i="7"/>
  <c r="F33" i="7"/>
  <c r="J45" i="3"/>
  <c r="J11" i="3"/>
  <c r="I11" i="3"/>
  <c r="H23" i="10"/>
  <c r="G23" i="10"/>
  <c r="F23" i="10"/>
  <c r="H12" i="10"/>
  <c r="G12" i="10"/>
  <c r="F12" i="10"/>
  <c r="H9" i="10"/>
  <c r="G9" i="10"/>
  <c r="I9" i="10" l="1"/>
  <c r="J9" i="10"/>
  <c r="I12" i="10"/>
  <c r="J12" i="10"/>
  <c r="F75" i="7"/>
  <c r="D7" i="7"/>
  <c r="F7" i="7" s="1"/>
  <c r="F8" i="7"/>
  <c r="E25" i="7"/>
  <c r="F26" i="7"/>
  <c r="G15" i="10"/>
  <c r="H15" i="10"/>
  <c r="F15" i="10"/>
  <c r="I15" i="10" l="1"/>
  <c r="J15" i="10"/>
  <c r="I25" i="10"/>
  <c r="E73" i="7"/>
  <c r="F73" i="7" s="1"/>
  <c r="F74" i="7"/>
  <c r="E16" i="7"/>
  <c r="F16" i="7" s="1"/>
  <c r="F25" i="7"/>
</calcChain>
</file>

<file path=xl/sharedStrings.xml><?xml version="1.0" encoding="utf-8"?>
<sst xmlns="http://schemas.openxmlformats.org/spreadsheetml/2006/main" count="1248" uniqueCount="288">
  <si>
    <t>PRIHODI UKUPNO</t>
  </si>
  <si>
    <t>RASHODI UKUPNO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</si>
  <si>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</si>
  <si>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</si>
  <si>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</si>
  <si>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</si>
  <si>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</si>
  <si>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</si>
  <si>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</si>
  <si>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</si>
  <si>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</si>
  <si>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</si>
  <si>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</si>
  <si>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</si>
  <si>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</si>
  <si>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</si>
  <si>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</si>
  <si>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</si>
  <si>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</si>
  <si>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</si>
  <si>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</si>
  <si>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</si>
  <si>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</si>
  <si>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</si>
  <si>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</si>
  <si>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</si>
  <si>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</si>
  <si>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</si>
  <si>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</si>
  <si>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</si>
  <si>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</si>
  <si>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Izvršenje 2022.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</si>
  <si>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</si>
  <si>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</si>
  <si>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</si>
  <si>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</si>
  <si>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</si>
  <si>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</si>
  <si>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</si>
  <si>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</si>
  <si>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</si>
  <si>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</si>
  <si>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</si>
  <si>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</si>
  <si>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</si>
  <si>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</si>
  <si>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</si>
  <si>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</si>
  <si>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</si>
  <si>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</si>
  <si>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</si>
  <si>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</si>
  <si>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</si>
  <si>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</si>
  <si>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</si>
  <si>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</si>
  <si>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</si>
  <si>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</si>
  <si>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PRIJENOS VIŠKA / MANJKA U SLJEDEĆE RAZDOBLJE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</si>
  <si>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</si>
  <si>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</si>
  <si>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</si>
  <si>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Vlastiti izvori</t>
  </si>
  <si>
    <t>Rezultat poslovanja</t>
  </si>
  <si>
    <t>Financijski rashodi</t>
  </si>
  <si>
    <t>Naknade građanima i kućanstvima na temelju osiguranja i druge naknade</t>
  </si>
  <si>
    <t>Rashodi za dodatna ulaganja na nefinancijskoj imovini</t>
  </si>
  <si>
    <t>1.1. Opći prihodi i primici</t>
  </si>
  <si>
    <t>4.1. Decentralizirana sredstva</t>
  </si>
  <si>
    <t xml:space="preserve">4.L. Prihodi za posebne namjene </t>
  </si>
  <si>
    <t>4.F. Prihodi za posebne namjene-višak prihoda</t>
  </si>
  <si>
    <t>5.Đ. Ministarstvo poljoprivrede - Školska shema</t>
  </si>
  <si>
    <t>5.K. Pomoći</t>
  </si>
  <si>
    <t>5.T. MZO-EFS III</t>
  </si>
  <si>
    <t>3.3. Vlastiti prihodi</t>
  </si>
  <si>
    <t>6 Donacije</t>
  </si>
  <si>
    <t>7 Prihodi od nefin.imov.i nadok.šteta s osnov.osig.</t>
  </si>
  <si>
    <t>6.3. Donacije</t>
  </si>
  <si>
    <t>7.6. Prihodi od nefin.imov.i nadok.šteta s osnov.osig.</t>
  </si>
  <si>
    <t>09 Obrazovanje</t>
  </si>
  <si>
    <t>091 Predškolsko i osnovno obrazovanje</t>
  </si>
  <si>
    <t>096 Dodatne usluge u obrazovanju</t>
  </si>
  <si>
    <t>097 Istraživanje i razvoj obrazovanja</t>
  </si>
  <si>
    <t>098 Usluge u obrazovanju koje nisu drugdje svrstane</t>
  </si>
  <si>
    <t>Projekti i pogrami EU</t>
  </si>
  <si>
    <t>Projekti i programi EU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</si>
  <si>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</si>
  <si>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</si>
  <si>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</si>
  <si>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</si>
  <si>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5.Đ.</t>
  </si>
  <si>
    <t>Ministarstvo poljoprivrede</t>
  </si>
  <si>
    <t>RASHODI POSLOVANJA</t>
  </si>
  <si>
    <t>Rashodi za materijal i energiju</t>
  </si>
  <si>
    <t>Materijal i sirovine</t>
  </si>
  <si>
    <t>Glava 004002</t>
  </si>
  <si>
    <t xml:space="preserve"> Osnovno školstvo</t>
  </si>
  <si>
    <t>Kapitalno ulaganje</t>
  </si>
  <si>
    <t>Kapitalna ulaganja u osnovno školstvo</t>
  </si>
  <si>
    <t>1.1.</t>
  </si>
  <si>
    <t>Opći prihodi i primici</t>
  </si>
  <si>
    <t>Dodatna ulaganja na građevinskim objektima</t>
  </si>
  <si>
    <t>Kapitalni projekt K100133</t>
  </si>
  <si>
    <t>Rekonstrukcija svlačionica</t>
  </si>
  <si>
    <t>Minimalni standard u osnovnom školstvu</t>
  </si>
  <si>
    <t>Minimalni standard u osnovnom školstvu - materijalni i financijski rashodi</t>
  </si>
  <si>
    <t>A100001</t>
  </si>
  <si>
    <t>4.1.</t>
  </si>
  <si>
    <t>Decentralizirana sredstva</t>
  </si>
  <si>
    <t>Naknade troškova zaposlenima</t>
  </si>
  <si>
    <t>Službena putovanja</t>
  </si>
  <si>
    <t>Stručno usavršavanje zaposlenika</t>
  </si>
  <si>
    <t>Ostale naknade zaposlenima</t>
  </si>
  <si>
    <t>Uredski mater.i ost.mater.rashodi</t>
  </si>
  <si>
    <t>Energija</t>
  </si>
  <si>
    <t>Sitni inventar i auto-gume</t>
  </si>
  <si>
    <t>Služb.radna i zaštitna odjeća i obuća</t>
  </si>
  <si>
    <t>Rashodi za usluge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</si>
  <si>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</si>
  <si>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</si>
  <si>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</si>
  <si>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</si>
  <si>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</si>
  <si>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</si>
  <si>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</si>
  <si>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</si>
  <si>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</si>
  <si>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</si>
  <si>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</si>
  <si>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</si>
  <si>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Naknade i pristojbe</t>
  </si>
  <si>
    <t>Financijski  rashodi</t>
  </si>
  <si>
    <t>Ostali financijski rashodi</t>
  </si>
  <si>
    <t>Bankarske usluge i usluge pl.prometa</t>
  </si>
  <si>
    <t>Tekuće i investicijsko održavanje</t>
  </si>
  <si>
    <t>Mater.i dijelovi za tekuće i invest.održ.</t>
  </si>
  <si>
    <t>Usluge tekućeg i invest.održavanja</t>
  </si>
  <si>
    <t>Županijska stručna vijeća</t>
  </si>
  <si>
    <t>Natjecanja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</si>
  <si>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</si>
  <si>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</si>
  <si>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</si>
  <si>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</si>
  <si>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</si>
  <si>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za prijevoz, rad na terenu</t>
  </si>
  <si>
    <t>Oprema škola</t>
  </si>
  <si>
    <t>Rashodi za nabavu proizvedene dugotrajne  imovine</t>
  </si>
  <si>
    <t>Postrojenja i oprema</t>
  </si>
  <si>
    <t>Uredska oprema i namještaj</t>
  </si>
  <si>
    <t>Osnovne i srednje škole izvan županijskog proračuna</t>
  </si>
  <si>
    <t>Programi osnovnih škola izvan županijskog proračuna</t>
  </si>
  <si>
    <t>3.3.</t>
  </si>
  <si>
    <t>Vlastiti prihodi</t>
  </si>
  <si>
    <t>4.L.</t>
  </si>
  <si>
    <t>Prihodi za posebne namjene</t>
  </si>
  <si>
    <t>5.K.</t>
  </si>
  <si>
    <t>Pomoći</t>
  </si>
  <si>
    <t>6.3.</t>
  </si>
  <si>
    <t>Donacije</t>
  </si>
  <si>
    <t>A100002</t>
  </si>
  <si>
    <t>Administrativno, tehničko i stručno osoblje</t>
  </si>
  <si>
    <t>Plaće za prekovremeni rad</t>
  </si>
  <si>
    <t>Plaće za posebne uvjete rada</t>
  </si>
  <si>
    <t>Školska kuhinja</t>
  </si>
  <si>
    <t>4.F.</t>
  </si>
  <si>
    <t>Produženi boravak</t>
  </si>
  <si>
    <t>Učeničke zadruge</t>
  </si>
  <si>
    <t>Komunikacijska oprema</t>
  </si>
  <si>
    <t>Oprema za grijanje, vent.i hlađenje</t>
  </si>
  <si>
    <t>Sportska i glazbena oprema</t>
  </si>
  <si>
    <t>Uređaji, strojevi i oprema za ost.namjene</t>
  </si>
  <si>
    <t>Knjige, umjetnička djela i ostale izložbene vrijednosti</t>
  </si>
  <si>
    <t>Knjige u knjižnicama</t>
  </si>
  <si>
    <t>7.6.</t>
  </si>
  <si>
    <t>Prihodi od nefinancijske imovine i nadok.šteta s osnove osig.</t>
  </si>
  <si>
    <t>Prijevoz učenika s teškoćama</t>
  </si>
  <si>
    <t>Financiranje nabave udžbenika u OŠ</t>
  </si>
  <si>
    <t>Ostale naknade građanima i kućanstvima iz proračuna</t>
  </si>
  <si>
    <t>Naknade građanima i kućanstvima u naravi</t>
  </si>
  <si>
    <t>Knjige u knjižnicama, udžbenici</t>
  </si>
  <si>
    <t>Školska sportska društva</t>
  </si>
  <si>
    <t>Glava 003006</t>
  </si>
  <si>
    <t>Glavni program P52</t>
  </si>
  <si>
    <t>Glavni program P51</t>
  </si>
  <si>
    <t>Glavni program P15</t>
  </si>
  <si>
    <t>Zatezne kamate</t>
  </si>
  <si>
    <t>Troškovi sudskih postupaka</t>
  </si>
  <si>
    <t>T100013</t>
  </si>
  <si>
    <t>Dodatna ulaganja</t>
  </si>
  <si>
    <t>Ostali rashodi</t>
  </si>
  <si>
    <t>Tekuće donacije u naravi</t>
  </si>
  <si>
    <t>5.D. Pomoći-višak prihoda</t>
  </si>
  <si>
    <t>Indeks</t>
  </si>
  <si>
    <t>5=4/2*100</t>
  </si>
  <si>
    <t>6=4/3*100</t>
  </si>
  <si>
    <t>RAZLIKA PRIMITAKA I IZDATAKA</t>
  </si>
  <si>
    <t>PRENESENI VIŠAK / MANJAK IZ PRETHODNE(IH) GODINE</t>
  </si>
  <si>
    <t xml:space="preserve"> -</t>
  </si>
  <si>
    <t xml:space="preserve"> --</t>
  </si>
  <si>
    <t>Podskupina</t>
  </si>
  <si>
    <t>Odjeljak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</si>
  <si>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</si>
  <si>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</si>
  <si>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</si>
  <si>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</si>
  <si>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</si>
  <si>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</si>
  <si>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</si>
  <si>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Vlastiti prihodi proračunskih korisnika</t>
  </si>
  <si>
    <t>Prihodi od obavljanja ostalih poslova vlastite djelatnosti</t>
  </si>
  <si>
    <t>Donacije od pravnih i fizičkih osoba</t>
  </si>
  <si>
    <t>Tekuće donacije</t>
  </si>
  <si>
    <t>Kapitalne donacije</t>
  </si>
  <si>
    <t>Prihodi iz proračuna za financiranje redovne djelatnosti proračunskih korisnika</t>
  </si>
  <si>
    <t>Prihodi za financiranje rashoda poslovanja</t>
  </si>
  <si>
    <t>Prihodi za financiranje rashoda za nabavu nefinancijske imovine</t>
  </si>
  <si>
    <t>6=5/3*100</t>
  </si>
  <si>
    <t>7=5/4*100</t>
  </si>
  <si>
    <t>Doprinosi za obvezno osiguranje u slučaju nezaposlenosti</t>
  </si>
  <si>
    <t>Naknade za rad prestavničkih tijela</t>
  </si>
  <si>
    <t>Članarine i norme</t>
  </si>
  <si>
    <t>Pristojbe i naknade</t>
  </si>
  <si>
    <t>Naknade građ i kuć. U naravi</t>
  </si>
  <si>
    <t>Oprema za održavanje i zaštitu</t>
  </si>
  <si>
    <t>Dodatna ulaganja na postr.i opremi</t>
  </si>
  <si>
    <t>Prihodi</t>
  </si>
  <si>
    <t>Višak/manjak prihoda preneseni</t>
  </si>
  <si>
    <t>Rashodi</t>
  </si>
  <si>
    <t>4=3/2*100</t>
  </si>
  <si>
    <t>A100003</t>
  </si>
  <si>
    <t>Energenti</t>
  </si>
  <si>
    <t xml:space="preserve">T100001 </t>
  </si>
  <si>
    <t>T100027</t>
  </si>
  <si>
    <t>Opskrba besplatnim zalihama menstrualnih higijenskih potrepština</t>
  </si>
  <si>
    <t xml:space="preserve">Tekuće donacije   </t>
  </si>
  <si>
    <t xml:space="preserve">Glava 004004 </t>
  </si>
  <si>
    <t>ŠKOLSTVO-OSTALE DECENTRALIZIRANE FUNKCIJE</t>
  </si>
  <si>
    <t>Glavni program P17</t>
  </si>
  <si>
    <t>Potrebe iznad minimalnog standarda</t>
  </si>
  <si>
    <t>Pojačani standard u školstvu</t>
  </si>
  <si>
    <t>T100002</t>
  </si>
  <si>
    <t xml:space="preserve">T100041 </t>
  </si>
  <si>
    <t>E-tehničar</t>
  </si>
  <si>
    <t>5.T.</t>
  </si>
  <si>
    <t>MZO-EFS III</t>
  </si>
  <si>
    <t>T100055</t>
  </si>
  <si>
    <t>Prsten potpore VI.-pomoćnici u nastavi i stručni komunikacijski posrednici za učenike s teškoćama u razvoju</t>
  </si>
  <si>
    <t xml:space="preserve">Program 1002   </t>
  </si>
  <si>
    <t>T100016</t>
  </si>
  <si>
    <t>Knjige za školsku knjižnicu</t>
  </si>
  <si>
    <t xml:space="preserve">Program 1003  </t>
  </si>
  <si>
    <t>Tekuće i investicijsko održavanje u školstvu</t>
  </si>
  <si>
    <t xml:space="preserve">A100001 </t>
  </si>
  <si>
    <t>POLUGODIŠNJI IZVJEŠTAJ O IZVRŠENJU FINANCIJSKOG PLANA ZA RAZDOBLJE 1.-6. 2024. GODINE</t>
  </si>
  <si>
    <t>Izvršenje 1.-6.2023.</t>
  </si>
  <si>
    <t>Rebalans 2024.</t>
  </si>
  <si>
    <t>Izvršenje 1.-6.2024.</t>
  </si>
  <si>
    <t>POLUGODIŠNJI IZVJEŠTAJ O IZVRŠENJU FINANCIJSKOG PLANA ZA RAZDOBLJE 1.-6.2024. GODINE</t>
  </si>
  <si>
    <t>POLUGODIŠNJI IZVJEŠTAJ O IZVRŠENJU FINANCIJSKOG PLANA ZA RAZDOBLJE 1.-6.2024. GODINU</t>
  </si>
  <si>
    <t xml:space="preserve"> T100003</t>
  </si>
  <si>
    <t>T100058</t>
  </si>
  <si>
    <t>Prsten potpore VII.-pomoćnici u nastavi i stručni komunikacijski posrednici za učenike s teškoćama u razvoju</t>
  </si>
  <si>
    <t>Glava 004008</t>
  </si>
  <si>
    <t>Glavni program P63</t>
  </si>
  <si>
    <t>Program 1001</t>
  </si>
  <si>
    <t>5.D.</t>
  </si>
  <si>
    <t>Pomoći-višak prihoda OŠ</t>
  </si>
  <si>
    <t>Doprinos za obv.osig.u slučaju nezaposlenosti</t>
  </si>
  <si>
    <t>T100001</t>
  </si>
  <si>
    <t xml:space="preserve"> T100002</t>
  </si>
  <si>
    <t>T100003</t>
  </si>
  <si>
    <t>Prihodi za posebne namjene - višak prihoda</t>
  </si>
  <si>
    <t>T100006</t>
  </si>
  <si>
    <t>T100008</t>
  </si>
  <si>
    <t>T100012</t>
  </si>
  <si>
    <t>T100019</t>
  </si>
  <si>
    <t>T100020</t>
  </si>
  <si>
    <t>T1000026</t>
  </si>
  <si>
    <t>Tekući prijenosi između proračunskih korisnika</t>
  </si>
  <si>
    <t>tekući prijenosi između proračunskih korisnika istog proračuna</t>
  </si>
  <si>
    <t>Naknade građ.i kuć.u novcu</t>
  </si>
  <si>
    <t>Građevinski objekti</t>
  </si>
  <si>
    <t>Sportski i rekreacijski tereni</t>
  </si>
  <si>
    <t>Ostale izvanškolske aktivnosti</t>
  </si>
  <si>
    <t>Službena, radna i zaštitna odjeća i obuća</t>
  </si>
  <si>
    <t>Naknade građanima i kućanstvima iz proračuna</t>
  </si>
  <si>
    <t>Naknade građanima i kućanstvima u novcu</t>
  </si>
  <si>
    <t>Sportsko rekreacijski tereni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</si>
</sst>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385724"/>
        <bgColor rgb="FF385724"/>
      </patternFill>
    </fill>
    <fill>
      <patternFill patternType="solid">
        <fgColor rgb="FF548235"/>
        <bgColor rgb="FF548235"/>
      </patternFill>
    </fill>
    <fill>
      <patternFill patternType="solid">
        <fgColor rgb="FFA9D18E"/>
        <bgColor rgb="FFA9D18E"/>
      </patternFill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385724"/>
      </patternFill>
    </fill>
    <fill>
      <patternFill patternType="solid">
        <fgColor theme="9" tint="0.59999389629810485"/>
        <bgColor rgb="FF548235"/>
      </patternFill>
    </fill>
    <fill>
      <patternFill patternType="solid">
        <fgColor theme="9" tint="0.79998168889431442"/>
        <bgColor rgb="FFA9D18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rgb="FFC5E0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A9D18E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rgb="FFBFBFBF"/>
      </patternFill>
    </fill>
    <fill>
      <patternFill patternType="solid">
        <fgColor theme="4" tint="0.59999389629810485"/>
        <bgColor rgb="FFC5E0B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9" tint="0.59999389629810485"/>
        <bgColor rgb="FF385724"/>
      </patternFill>
    </fill>
    <fill>
      <patternFill patternType="solid">
        <fgColor theme="9" tint="0.79998168889431442"/>
        <bgColor rgb="FF385724"/>
      </patternFill>
    </fill>
    <fill>
      <patternFill patternType="solid">
        <fgColor theme="5" tint="0.59999389629810485"/>
        <bgColor rgb="FF385724"/>
      </patternFill>
    </fill>
    <fill>
      <patternFill patternType="solid">
        <fgColor theme="4" tint="0.59999389629810485"/>
        <bgColor rgb="FF385724"/>
      </patternFill>
    </fill>
    <fill>
      <patternFill patternType="solid">
        <fgColor theme="0" tint="-0.249977111117893"/>
        <bgColor rgb="FF385724"/>
      </patternFill>
    </fill>
    <fill>
      <patternFill patternType="solid">
        <fgColor theme="0" tint="-0.14999847407452621"/>
        <bgColor rgb="FFBFBFB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4" fontId="18" fillId="9" borderId="7" xfId="0" applyNumberFormat="1" applyFont="1" applyFill="1" applyBorder="1" applyAlignment="1">
      <alignment horizontal="right"/>
    </xf>
    <xf numFmtId="4" fontId="18" fillId="10" borderId="7" xfId="0" applyNumberFormat="1" applyFont="1" applyFill="1" applyBorder="1" applyAlignment="1">
      <alignment horizontal="right"/>
    </xf>
    <xf numFmtId="0" fontId="19" fillId="11" borderId="6" xfId="0" applyFont="1" applyFill="1" applyBorder="1" applyAlignment="1">
      <alignment horizontal="left" vertical="center" wrapText="1"/>
    </xf>
    <xf numFmtId="0" fontId="19" fillId="11" borderId="7" xfId="0" applyFont="1" applyFill="1" applyBorder="1" applyAlignment="1">
      <alignment horizontal="left" vertical="center" wrapText="1"/>
    </xf>
    <xf numFmtId="4" fontId="18" fillId="11" borderId="7" xfId="0" applyNumberFormat="1" applyFont="1" applyFill="1" applyBorder="1" applyAlignment="1">
      <alignment horizontal="right"/>
    </xf>
    <xf numFmtId="3" fontId="18" fillId="12" borderId="6" xfId="0" applyNumberFormat="1" applyFont="1" applyFill="1" applyBorder="1" applyAlignment="1">
      <alignment horizontal="center"/>
    </xf>
    <xf numFmtId="3" fontId="18" fillId="12" borderId="6" xfId="0" applyNumberFormat="1" applyFont="1" applyFill="1" applyBorder="1" applyAlignment="1">
      <alignment wrapText="1"/>
    </xf>
    <xf numFmtId="4" fontId="18" fillId="12" borderId="7" xfId="0" applyNumberFormat="1" applyFont="1" applyFill="1" applyBorder="1" applyAlignment="1">
      <alignment horizontal="right"/>
    </xf>
    <xf numFmtId="3" fontId="18" fillId="5" borderId="6" xfId="0" applyNumberFormat="1" applyFont="1" applyFill="1" applyBorder="1" applyAlignment="1">
      <alignment horizontal="center"/>
    </xf>
    <xf numFmtId="3" fontId="18" fillId="5" borderId="6" xfId="0" applyNumberFormat="1" applyFont="1" applyFill="1" applyBorder="1" applyAlignment="1">
      <alignment wrapText="1"/>
    </xf>
    <xf numFmtId="4" fontId="18" fillId="5" borderId="7" xfId="0" applyNumberFormat="1" applyFont="1" applyFill="1" applyBorder="1" applyAlignment="1">
      <alignment horizontal="right"/>
    </xf>
    <xf numFmtId="3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wrapText="1"/>
    </xf>
    <xf numFmtId="4" fontId="18" fillId="13" borderId="7" xfId="0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center"/>
    </xf>
    <xf numFmtId="0" fontId="17" fillId="0" borderId="6" xfId="0" applyFont="1" applyBorder="1" applyAlignment="1">
      <alignment wrapText="1"/>
    </xf>
    <xf numFmtId="4" fontId="17" fillId="13" borderId="7" xfId="0" applyNumberFormat="1" applyFont="1" applyFill="1" applyBorder="1" applyAlignment="1">
      <alignment horizontal="right"/>
    </xf>
    <xf numFmtId="4" fontId="17" fillId="13" borderId="6" xfId="0" applyNumberFormat="1" applyFont="1" applyFill="1" applyBorder="1" applyAlignment="1">
      <alignment horizontal="right"/>
    </xf>
    <xf numFmtId="4" fontId="18" fillId="7" borderId="7" xfId="0" applyNumberFormat="1" applyFont="1" applyFill="1" applyBorder="1" applyAlignment="1">
      <alignment horizontal="right"/>
    </xf>
    <xf numFmtId="4" fontId="18" fillId="8" borderId="7" xfId="0" applyNumberFormat="1" applyFont="1" applyFill="1" applyBorder="1" applyAlignment="1">
      <alignment horizontal="right"/>
    </xf>
    <xf numFmtId="0" fontId="19" fillId="11" borderId="6" xfId="0" applyFont="1" applyFill="1" applyBorder="1" applyAlignment="1">
      <alignment horizontal="left"/>
    </xf>
    <xf numFmtId="0" fontId="19" fillId="11" borderId="7" xfId="0" applyFont="1" applyFill="1" applyBorder="1" applyAlignment="1">
      <alignment wrapText="1"/>
    </xf>
    <xf numFmtId="0" fontId="18" fillId="12" borderId="6" xfId="0" applyFont="1" applyFill="1" applyBorder="1" applyAlignment="1">
      <alignment horizontal="center"/>
    </xf>
    <xf numFmtId="0" fontId="18" fillId="12" borderId="6" xfId="0" applyFont="1" applyFill="1" applyBorder="1" applyAlignment="1">
      <alignment wrapText="1"/>
    </xf>
    <xf numFmtId="0" fontId="18" fillId="5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wrapText="1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wrapText="1"/>
    </xf>
    <xf numFmtId="0" fontId="18" fillId="12" borderId="6" xfId="0" applyFont="1" applyFill="1" applyBorder="1" applyAlignment="1">
      <alignment horizontal="left" wrapText="1"/>
    </xf>
    <xf numFmtId="4" fontId="18" fillId="14" borderId="7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15" borderId="3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4" fontId="6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/>
    </xf>
    <xf numFmtId="0" fontId="9" fillId="4" borderId="3" xfId="0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 wrapText="1"/>
    </xf>
    <xf numFmtId="0" fontId="6" fillId="4" borderId="3" xfId="0" applyFont="1" applyFill="1" applyBorder="1" applyAlignment="1">
      <alignment wrapText="1"/>
    </xf>
    <xf numFmtId="4" fontId="6" fillId="4" borderId="4" xfId="0" applyNumberFormat="1" applyFont="1" applyFill="1" applyBorder="1" applyAlignment="1">
      <alignment horizontal="right" vertical="center" wrapText="1"/>
    </xf>
    <xf numFmtId="4" fontId="17" fillId="0" borderId="6" xfId="0" applyNumberFormat="1" applyFont="1" applyBorder="1" applyAlignment="1">
      <alignment horizontal="right"/>
    </xf>
    <xf numFmtId="4" fontId="18" fillId="0" borderId="7" xfId="0" applyNumberFormat="1" applyFont="1" applyBorder="1" applyAlignment="1">
      <alignment horizontal="right"/>
    </xf>
    <xf numFmtId="0" fontId="21" fillId="17" borderId="3" xfId="0" applyFont="1" applyFill="1" applyBorder="1" applyAlignment="1">
      <alignment horizontal="left"/>
    </xf>
    <xf numFmtId="0" fontId="21" fillId="17" borderId="4" xfId="0" applyFont="1" applyFill="1" applyBorder="1" applyAlignment="1">
      <alignment wrapText="1"/>
    </xf>
    <xf numFmtId="0" fontId="6" fillId="18" borderId="3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4" fontId="6" fillId="16" borderId="4" xfId="0" applyNumberFormat="1" applyFont="1" applyFill="1" applyBorder="1" applyAlignment="1">
      <alignment horizontal="right"/>
    </xf>
    <xf numFmtId="4" fontId="6" fillId="17" borderId="4" xfId="0" applyNumberFormat="1" applyFont="1" applyFill="1" applyBorder="1" applyAlignment="1">
      <alignment horizontal="right"/>
    </xf>
    <xf numFmtId="4" fontId="6" fillId="18" borderId="4" xfId="0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7" fillId="0" borderId="7" xfId="0" applyNumberFormat="1" applyFont="1" applyBorder="1" applyAlignment="1">
      <alignment horizontal="right"/>
    </xf>
    <xf numFmtId="3" fontId="6" fillId="18" borderId="3" xfId="0" applyNumberFormat="1" applyFont="1" applyFill="1" applyBorder="1" applyAlignment="1">
      <alignment horizontal="center"/>
    </xf>
    <xf numFmtId="3" fontId="6" fillId="18" borderId="3" xfId="0" applyNumberFormat="1" applyFont="1" applyFill="1" applyBorder="1" applyAlignment="1">
      <alignment wrapText="1"/>
    </xf>
    <xf numFmtId="3" fontId="6" fillId="4" borderId="3" xfId="0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wrapText="1"/>
    </xf>
    <xf numFmtId="0" fontId="6" fillId="19" borderId="3" xfId="0" applyFont="1" applyFill="1" applyBorder="1" applyAlignment="1">
      <alignment wrapText="1"/>
    </xf>
    <xf numFmtId="0" fontId="6" fillId="16" borderId="3" xfId="0" applyFont="1" applyFill="1" applyBorder="1" applyAlignment="1">
      <alignment wrapText="1"/>
    </xf>
    <xf numFmtId="0" fontId="6" fillId="18" borderId="3" xfId="0" applyFont="1" applyFill="1" applyBorder="1" applyAlignment="1">
      <alignment wrapText="1"/>
    </xf>
    <xf numFmtId="3" fontId="6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wrapText="1"/>
    </xf>
    <xf numFmtId="4" fontId="6" fillId="19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wrapText="1"/>
    </xf>
    <xf numFmtId="4" fontId="18" fillId="17" borderId="7" xfId="0" applyNumberFormat="1" applyFont="1" applyFill="1" applyBorder="1" applyAlignment="1">
      <alignment horizontal="right"/>
    </xf>
    <xf numFmtId="4" fontId="18" fillId="18" borderId="7" xfId="0" applyNumberFormat="1" applyFont="1" applyFill="1" applyBorder="1" applyAlignment="1">
      <alignment horizontal="right"/>
    </xf>
    <xf numFmtId="4" fontId="18" fillId="4" borderId="7" xfId="0" applyNumberFormat="1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4" borderId="4" xfId="0" applyFont="1" applyFill="1" applyBorder="1" applyAlignment="1">
      <alignment wrapText="1"/>
    </xf>
    <xf numFmtId="4" fontId="18" fillId="16" borderId="7" xfId="0" applyNumberFormat="1" applyFont="1" applyFill="1" applyBorder="1" applyAlignment="1">
      <alignment horizontal="right"/>
    </xf>
    <xf numFmtId="0" fontId="18" fillId="20" borderId="6" xfId="0" applyFont="1" applyFill="1" applyBorder="1"/>
    <xf numFmtId="0" fontId="18" fillId="20" borderId="7" xfId="0" applyFont="1" applyFill="1" applyBorder="1"/>
    <xf numFmtId="4" fontId="18" fillId="20" borderId="7" xfId="0" applyNumberFormat="1" applyFont="1" applyFill="1" applyBorder="1" applyAlignment="1">
      <alignment horizontal="right" vertical="center" wrapText="1"/>
    </xf>
    <xf numFmtId="4" fontId="18" fillId="19" borderId="7" xfId="0" applyNumberFormat="1" applyFont="1" applyFill="1" applyBorder="1" applyAlignment="1">
      <alignment horizontal="right" vertical="center" wrapText="1"/>
    </xf>
    <xf numFmtId="0" fontId="18" fillId="21" borderId="6" xfId="0" applyFont="1" applyFill="1" applyBorder="1"/>
    <xf numFmtId="0" fontId="18" fillId="21" borderId="7" xfId="0" applyFont="1" applyFill="1" applyBorder="1"/>
    <xf numFmtId="4" fontId="18" fillId="21" borderId="7" xfId="0" applyNumberFormat="1" applyFont="1" applyFill="1" applyBorder="1" applyAlignment="1">
      <alignment horizontal="right" vertical="center" wrapText="1"/>
    </xf>
    <xf numFmtId="4" fontId="18" fillId="16" borderId="7" xfId="0" applyNumberFormat="1" applyFont="1" applyFill="1" applyBorder="1" applyAlignment="1">
      <alignment horizontal="right" vertical="center" wrapText="1"/>
    </xf>
    <xf numFmtId="0" fontId="18" fillId="22" borderId="6" xfId="0" applyFont="1" applyFill="1" applyBorder="1" applyAlignment="1">
      <alignment horizontal="left" vertical="center" wrapText="1"/>
    </xf>
    <xf numFmtId="0" fontId="18" fillId="22" borderId="7" xfId="0" applyFont="1" applyFill="1" applyBorder="1" applyAlignment="1">
      <alignment horizontal="left" vertical="center" wrapText="1"/>
    </xf>
    <xf numFmtId="4" fontId="18" fillId="22" borderId="7" xfId="0" applyNumberFormat="1" applyFont="1" applyFill="1" applyBorder="1" applyAlignment="1">
      <alignment horizontal="right"/>
    </xf>
    <xf numFmtId="4" fontId="18" fillId="23" borderId="7" xfId="0" applyNumberFormat="1" applyFont="1" applyFill="1" applyBorder="1" applyAlignment="1">
      <alignment horizontal="right" vertical="center" wrapText="1"/>
    </xf>
    <xf numFmtId="0" fontId="18" fillId="24" borderId="6" xfId="0" applyFont="1" applyFill="1" applyBorder="1" applyAlignment="1">
      <alignment horizontal="left" vertical="center" wrapText="1"/>
    </xf>
    <xf numFmtId="0" fontId="18" fillId="24" borderId="7" xfId="0" applyFont="1" applyFill="1" applyBorder="1" applyAlignment="1">
      <alignment horizontal="left" vertical="center" wrapText="1"/>
    </xf>
    <xf numFmtId="4" fontId="18" fillId="24" borderId="7" xfId="0" applyNumberFormat="1" applyFont="1" applyFill="1" applyBorder="1" applyAlignment="1">
      <alignment horizontal="right"/>
    </xf>
    <xf numFmtId="4" fontId="18" fillId="25" borderId="7" xfId="0" applyNumberFormat="1" applyFont="1" applyFill="1" applyBorder="1" applyAlignment="1">
      <alignment horizontal="right" vertical="center" wrapText="1"/>
    </xf>
    <xf numFmtId="0" fontId="18" fillId="20" borderId="8" xfId="0" applyFont="1" applyFill="1" applyBorder="1"/>
    <xf numFmtId="4" fontId="18" fillId="20" borderId="7" xfId="0" applyNumberFormat="1" applyFont="1" applyFill="1" applyBorder="1" applyAlignment="1">
      <alignment horizontal="right"/>
    </xf>
    <xf numFmtId="4" fontId="18" fillId="19" borderId="7" xfId="0" applyNumberFormat="1" applyFont="1" applyFill="1" applyBorder="1" applyAlignment="1">
      <alignment horizontal="right"/>
    </xf>
    <xf numFmtId="0" fontId="6" fillId="19" borderId="4" xfId="0" applyFont="1" applyFill="1" applyBorder="1" applyAlignment="1">
      <alignment wrapText="1"/>
    </xf>
    <xf numFmtId="4" fontId="18" fillId="21" borderId="7" xfId="0" applyNumberFormat="1" applyFont="1" applyFill="1" applyBorder="1" applyAlignment="1">
      <alignment horizontal="right"/>
    </xf>
    <xf numFmtId="0" fontId="18" fillId="21" borderId="6" xfId="0" applyFont="1" applyFill="1" applyBorder="1" applyAlignment="1">
      <alignment wrapText="1"/>
    </xf>
    <xf numFmtId="0" fontId="18" fillId="22" borderId="6" xfId="0" applyFont="1" applyFill="1" applyBorder="1" applyAlignment="1">
      <alignment horizontal="left"/>
    </xf>
    <xf numFmtId="0" fontId="18" fillId="22" borderId="7" xfId="0" applyFont="1" applyFill="1" applyBorder="1" applyAlignment="1">
      <alignment wrapText="1"/>
    </xf>
    <xf numFmtId="4" fontId="18" fillId="23" borderId="7" xfId="0" applyNumberFormat="1" applyFont="1" applyFill="1" applyBorder="1" applyAlignment="1">
      <alignment horizontal="right"/>
    </xf>
    <xf numFmtId="0" fontId="6" fillId="23" borderId="3" xfId="0" applyFont="1" applyFill="1" applyBorder="1" applyAlignment="1">
      <alignment wrapText="1"/>
    </xf>
    <xf numFmtId="4" fontId="6" fillId="23" borderId="4" xfId="0" applyNumberFormat="1" applyFont="1" applyFill="1" applyBorder="1" applyAlignment="1">
      <alignment horizontal="right"/>
    </xf>
    <xf numFmtId="0" fontId="18" fillId="24" borderId="6" xfId="0" applyFont="1" applyFill="1" applyBorder="1" applyAlignment="1">
      <alignment horizontal="left" wrapText="1"/>
    </xf>
    <xf numFmtId="0" fontId="18" fillId="24" borderId="7" xfId="0" applyFont="1" applyFill="1" applyBorder="1" applyAlignment="1">
      <alignment wrapText="1"/>
    </xf>
    <xf numFmtId="4" fontId="18" fillId="25" borderId="7" xfId="0" applyNumberFormat="1" applyFont="1" applyFill="1" applyBorder="1" applyAlignment="1">
      <alignment horizontal="right"/>
    </xf>
    <xf numFmtId="0" fontId="6" fillId="25" borderId="3" xfId="0" applyFont="1" applyFill="1" applyBorder="1" applyAlignment="1">
      <alignment horizontal="left"/>
    </xf>
    <xf numFmtId="0" fontId="6" fillId="25" borderId="4" xfId="0" applyFont="1" applyFill="1" applyBorder="1" applyAlignment="1">
      <alignment wrapText="1"/>
    </xf>
    <xf numFmtId="4" fontId="18" fillId="26" borderId="7" xfId="0" applyNumberFormat="1" applyFont="1" applyFill="1" applyBorder="1" applyAlignment="1">
      <alignment horizontal="right"/>
    </xf>
    <xf numFmtId="4" fontId="6" fillId="25" borderId="4" xfId="0" applyNumberFormat="1" applyFont="1" applyFill="1" applyBorder="1" applyAlignment="1">
      <alignment horizontal="right"/>
    </xf>
    <xf numFmtId="0" fontId="18" fillId="24" borderId="6" xfId="0" applyFont="1" applyFill="1" applyBorder="1" applyAlignment="1">
      <alignment horizontal="left"/>
    </xf>
    <xf numFmtId="4" fontId="18" fillId="27" borderId="7" xfId="0" applyNumberFormat="1" applyFont="1" applyFill="1" applyBorder="1" applyAlignment="1">
      <alignment horizontal="right"/>
    </xf>
    <xf numFmtId="0" fontId="6" fillId="25" borderId="3" xfId="0" applyFont="1" applyFill="1" applyBorder="1" applyAlignment="1">
      <alignment wrapText="1"/>
    </xf>
    <xf numFmtId="3" fontId="6" fillId="25" borderId="3" xfId="0" applyNumberFormat="1" applyFont="1" applyFill="1" applyBorder="1" applyAlignment="1">
      <alignment wrapText="1"/>
    </xf>
    <xf numFmtId="4" fontId="17" fillId="27" borderId="7" xfId="0" applyNumberFormat="1" applyFont="1" applyFill="1" applyBorder="1" applyAlignment="1">
      <alignment horizontal="right"/>
    </xf>
    <xf numFmtId="3" fontId="6" fillId="25" borderId="3" xfId="0" applyNumberFormat="1" applyFont="1" applyFill="1" applyBorder="1"/>
    <xf numFmtId="4" fontId="18" fillId="28" borderId="7" xfId="0" applyNumberFormat="1" applyFont="1" applyFill="1" applyBorder="1" applyAlignment="1">
      <alignment horizontal="right"/>
    </xf>
    <xf numFmtId="4" fontId="18" fillId="29" borderId="7" xfId="0" applyNumberFormat="1" applyFont="1" applyFill="1" applyBorder="1" applyAlignment="1">
      <alignment horizontal="right"/>
    </xf>
    <xf numFmtId="0" fontId="6" fillId="25" borderId="3" xfId="0" applyFont="1" applyFill="1" applyBorder="1"/>
    <xf numFmtId="0" fontId="6" fillId="25" borderId="4" xfId="0" applyFont="1" applyFill="1" applyBorder="1"/>
    <xf numFmtId="4" fontId="18" fillId="17" borderId="7" xfId="0" applyNumberFormat="1" applyFont="1" applyFill="1" applyBorder="1" applyAlignment="1">
      <alignment horizontal="right" vertical="center" wrapText="1"/>
    </xf>
    <xf numFmtId="4" fontId="18" fillId="4" borderId="7" xfId="0" applyNumberFormat="1" applyFont="1" applyFill="1" applyBorder="1" applyAlignment="1">
      <alignment horizontal="right" vertical="center" wrapText="1"/>
    </xf>
    <xf numFmtId="4" fontId="18" fillId="18" borderId="7" xfId="0" applyNumberFormat="1" applyFont="1" applyFill="1" applyBorder="1" applyAlignment="1">
      <alignment horizontal="right" vertical="center" wrapText="1"/>
    </xf>
    <xf numFmtId="4" fontId="18" fillId="30" borderId="7" xfId="0" applyNumberFormat="1" applyFont="1" applyFill="1" applyBorder="1" applyAlignment="1">
      <alignment horizontal="right"/>
    </xf>
    <xf numFmtId="4" fontId="18" fillId="31" borderId="7" xfId="0" applyNumberFormat="1" applyFont="1" applyFill="1" applyBorder="1" applyAlignment="1">
      <alignment horizontal="right"/>
    </xf>
    <xf numFmtId="0" fontId="19" fillId="11" borderId="6" xfId="0" applyFont="1" applyFill="1" applyBorder="1"/>
    <xf numFmtId="0" fontId="19" fillId="11" borderId="7" xfId="0" applyFont="1" applyFill="1" applyBorder="1"/>
    <xf numFmtId="0" fontId="18" fillId="24" borderId="6" xfId="0" applyFont="1" applyFill="1" applyBorder="1" applyAlignment="1">
      <alignment wrapText="1"/>
    </xf>
    <xf numFmtId="0" fontId="0" fillId="25" borderId="0" xfId="0" applyFill="1"/>
    <xf numFmtId="0" fontId="6" fillId="16" borderId="4" xfId="0" applyFont="1" applyFill="1" applyBorder="1" applyAlignment="1">
      <alignment wrapText="1"/>
    </xf>
    <xf numFmtId="0" fontId="6" fillId="17" borderId="4" xfId="0" applyFont="1" applyFill="1" applyBorder="1" applyAlignment="1">
      <alignment wrapText="1"/>
    </xf>
    <xf numFmtId="3" fontId="6" fillId="18" borderId="3" xfId="0" applyNumberFormat="1" applyFont="1" applyFill="1" applyBorder="1" applyAlignment="1">
      <alignment horizontal="center" wrapText="1"/>
    </xf>
    <xf numFmtId="4" fontId="17" fillId="13" borderId="9" xfId="0" applyNumberFormat="1" applyFont="1" applyFill="1" applyBorder="1" applyAlignment="1">
      <alignment horizontal="right"/>
    </xf>
    <xf numFmtId="4" fontId="17" fillId="13" borderId="10" xfId="0" applyNumberFormat="1" applyFont="1" applyFill="1" applyBorder="1" applyAlignment="1">
      <alignment horizontal="right"/>
    </xf>
    <xf numFmtId="4" fontId="17" fillId="13" borderId="3" xfId="0" applyNumberFormat="1" applyFont="1" applyFill="1" applyBorder="1" applyAlignment="1">
      <alignment horizontal="right"/>
    </xf>
    <xf numFmtId="4" fontId="17" fillId="32" borderId="9" xfId="0" applyNumberFormat="1" applyFont="1" applyFill="1" applyBorder="1" applyAlignment="1">
      <alignment horizontal="right"/>
    </xf>
    <xf numFmtId="4" fontId="17" fillId="33" borderId="9" xfId="0" applyNumberFormat="1" applyFont="1" applyFill="1" applyBorder="1" applyAlignment="1">
      <alignment horizontal="right"/>
    </xf>
    <xf numFmtId="0" fontId="6" fillId="23" borderId="3" xfId="0" applyFont="1" applyFill="1" applyBorder="1" applyAlignment="1">
      <alignment horizontal="left"/>
    </xf>
    <xf numFmtId="0" fontId="6" fillId="23" borderId="4" xfId="0" applyFont="1" applyFill="1" applyBorder="1" applyAlignment="1">
      <alignment wrapText="1"/>
    </xf>
    <xf numFmtId="4" fontId="17" fillId="34" borderId="9" xfId="0" applyNumberFormat="1" applyFont="1" applyFill="1" applyBorder="1" applyAlignment="1">
      <alignment horizontal="right"/>
    </xf>
    <xf numFmtId="4" fontId="17" fillId="27" borderId="9" xfId="0" applyNumberFormat="1" applyFont="1" applyFill="1" applyBorder="1" applyAlignment="1">
      <alignment horizontal="right"/>
    </xf>
    <xf numFmtId="4" fontId="18" fillId="27" borderId="3" xfId="0" applyNumberFormat="1" applyFont="1" applyFill="1" applyBorder="1" applyAlignment="1">
      <alignment horizontal="right"/>
    </xf>
    <xf numFmtId="0" fontId="6" fillId="25" borderId="3" xfId="0" applyFont="1" applyFill="1" applyBorder="1" applyAlignment="1">
      <alignment vertical="top" wrapText="1"/>
    </xf>
    <xf numFmtId="4" fontId="18" fillId="34" borderId="3" xfId="0" applyNumberFormat="1" applyFont="1" applyFill="1" applyBorder="1" applyAlignment="1">
      <alignment horizontal="right"/>
    </xf>
    <xf numFmtId="4" fontId="18" fillId="31" borderId="3" xfId="0" applyNumberFormat="1" applyFont="1" applyFill="1" applyBorder="1" applyAlignment="1">
      <alignment horizontal="right"/>
    </xf>
    <xf numFmtId="4" fontId="18" fillId="14" borderId="3" xfId="0" applyNumberFormat="1" applyFont="1" applyFill="1" applyBorder="1" applyAlignment="1">
      <alignment horizontal="right"/>
    </xf>
    <xf numFmtId="4" fontId="18" fillId="35" borderId="3" xfId="0" applyNumberFormat="1" applyFont="1" applyFill="1" applyBorder="1" applyAlignment="1">
      <alignment horizontal="right"/>
    </xf>
    <xf numFmtId="0" fontId="18" fillId="11" borderId="7" xfId="0" applyFont="1" applyFill="1" applyBorder="1" applyAlignment="1">
      <alignment wrapText="1"/>
    </xf>
    <xf numFmtId="0" fontId="18" fillId="24" borderId="6" xfId="0" applyFont="1" applyFill="1" applyBorder="1" applyAlignment="1">
      <alignment vertical="top" wrapText="1"/>
    </xf>
    <xf numFmtId="0" fontId="19" fillId="11" borderId="6" xfId="0" applyFont="1" applyFill="1" applyBorder="1" applyAlignment="1">
      <alignment horizontal="left" wrapText="1"/>
    </xf>
    <xf numFmtId="0" fontId="17" fillId="0" borderId="8" xfId="0" applyFont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wrapText="1"/>
    </xf>
    <xf numFmtId="3" fontId="19" fillId="11" borderId="6" xfId="0" applyNumberFormat="1" applyFont="1" applyFill="1" applyBorder="1" applyAlignment="1">
      <alignment wrapText="1"/>
    </xf>
    <xf numFmtId="3" fontId="19" fillId="11" borderId="7" xfId="0" applyNumberFormat="1" applyFont="1" applyFill="1" applyBorder="1" applyAlignment="1">
      <alignment wrapText="1"/>
    </xf>
    <xf numFmtId="3" fontId="19" fillId="11" borderId="6" xfId="0" applyNumberFormat="1" applyFont="1" applyFill="1" applyBorder="1"/>
    <xf numFmtId="3" fontId="19" fillId="11" borderId="7" xfId="0" applyNumberFormat="1" applyFont="1" applyFill="1" applyBorder="1"/>
    <xf numFmtId="3" fontId="19" fillId="11" borderId="6" xfId="0" applyNumberFormat="1" applyFont="1" applyFill="1" applyBorder="1" applyAlignment="1">
      <alignment horizontal="left"/>
    </xf>
    <xf numFmtId="0" fontId="19" fillId="11" borderId="6" xfId="0" applyFont="1" applyFill="1" applyBorder="1" applyAlignment="1">
      <alignment wrapText="1"/>
    </xf>
    <xf numFmtId="3" fontId="19" fillId="11" borderId="7" xfId="0" applyNumberFormat="1" applyFont="1" applyFill="1" applyBorder="1" applyAlignment="1">
      <alignment horizontal="left" wrapText="1"/>
    </xf>
    <xf numFmtId="1" fontId="17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wrapText="1"/>
    </xf>
    <xf numFmtId="0" fontId="19" fillId="11" borderId="7" xfId="0" applyFont="1" applyFill="1" applyBorder="1" applyAlignment="1">
      <alignment horizontal="left"/>
    </xf>
    <xf numFmtId="0" fontId="19" fillId="11" borderId="6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8" fillId="0" borderId="6" xfId="0" applyFont="1" applyBorder="1"/>
    <xf numFmtId="0" fontId="0" fillId="0" borderId="6" xfId="0" applyBorder="1"/>
    <xf numFmtId="4" fontId="18" fillId="35" borderId="7" xfId="0" applyNumberFormat="1" applyFont="1" applyFill="1" applyBorder="1" applyAlignment="1">
      <alignment horizontal="right"/>
    </xf>
    <xf numFmtId="0" fontId="18" fillId="20" borderId="6" xfId="0" applyFont="1" applyFill="1" applyBorder="1" applyAlignment="1">
      <alignment wrapText="1"/>
    </xf>
    <xf numFmtId="0" fontId="18" fillId="20" borderId="7" xfId="0" applyFont="1" applyFill="1" applyBorder="1" applyAlignment="1">
      <alignment wrapText="1"/>
    </xf>
    <xf numFmtId="0" fontId="18" fillId="22" borderId="6" xfId="0" applyFont="1" applyFill="1" applyBorder="1" applyAlignment="1">
      <alignment wrapText="1"/>
    </xf>
    <xf numFmtId="4" fontId="17" fillId="13" borderId="6" xfId="0" applyNumberFormat="1" applyFont="1" applyFill="1" applyBorder="1" applyAlignment="1">
      <alignment horizontal="right" wrapText="1"/>
    </xf>
    <xf numFmtId="3" fontId="18" fillId="24" borderId="6" xfId="0" applyNumberFormat="1" applyFont="1" applyFill="1" applyBorder="1" applyAlignment="1">
      <alignment wrapText="1"/>
    </xf>
    <xf numFmtId="3" fontId="18" fillId="24" borderId="7" xfId="0" applyNumberFormat="1" applyFont="1" applyFill="1" applyBorder="1" applyAlignment="1">
      <alignment wrapText="1"/>
    </xf>
    <xf numFmtId="3" fontId="18" fillId="24" borderId="6" xfId="0" applyNumberFormat="1" applyFont="1" applyFill="1" applyBorder="1"/>
    <xf numFmtId="3" fontId="18" fillId="24" borderId="7" xfId="0" applyNumberFormat="1" applyFont="1" applyFill="1" applyBorder="1"/>
    <xf numFmtId="0" fontId="18" fillId="24" borderId="6" xfId="0" applyFont="1" applyFill="1" applyBorder="1"/>
    <xf numFmtId="0" fontId="18" fillId="24" borderId="7" xfId="0" applyFont="1" applyFill="1" applyBorder="1"/>
    <xf numFmtId="4" fontId="18" fillId="36" borderId="7" xfId="0" applyNumberFormat="1" applyFont="1" applyFill="1" applyBorder="1" applyAlignment="1">
      <alignment horizontal="right"/>
    </xf>
    <xf numFmtId="4" fontId="18" fillId="37" borderId="7" xfId="0" applyNumberFormat="1" applyFont="1" applyFill="1" applyBorder="1" applyAlignment="1">
      <alignment horizontal="right"/>
    </xf>
    <xf numFmtId="4" fontId="18" fillId="38" borderId="7" xfId="0" applyNumberFormat="1" applyFont="1" applyFill="1" applyBorder="1" applyAlignment="1">
      <alignment horizontal="right"/>
    </xf>
    <xf numFmtId="4" fontId="18" fillId="39" borderId="7" xfId="0" applyNumberFormat="1" applyFont="1" applyFill="1" applyBorder="1" applyAlignment="1">
      <alignment horizontal="right"/>
    </xf>
    <xf numFmtId="4" fontId="18" fillId="40" borderId="7" xfId="0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15" borderId="1" xfId="0" quotePrefix="1" applyFont="1" applyFill="1" applyBorder="1" applyAlignment="1">
      <alignment horizontal="center" wrapText="1"/>
    </xf>
    <xf numFmtId="0" fontId="6" fillId="15" borderId="2" xfId="0" quotePrefix="1" applyFont="1" applyFill="1" applyBorder="1" applyAlignment="1">
      <alignment horizontal="center" wrapText="1"/>
    </xf>
    <xf numFmtId="0" fontId="6" fillId="15" borderId="4" xfId="0" quotePrefix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4" fontId="18" fillId="27" borderId="9" xfId="0" applyNumberFormat="1" applyFont="1" applyFill="1" applyBorder="1" applyAlignment="1">
      <alignment horizontal="right"/>
    </xf>
    <xf numFmtId="4" fontId="6" fillId="25" borderId="4" xfId="0" applyNumberFormat="1" applyFont="1" applyFill="1" applyBorder="1" applyAlignment="1">
      <alignment horizontal="right" wrapText="1"/>
    </xf>
    <xf numFmtId="4" fontId="6" fillId="17" borderId="4" xfId="0" applyNumberFormat="1" applyFont="1" applyFill="1" applyBorder="1" applyAlignment="1">
      <alignment horizontal="right" wrapText="1"/>
    </xf>
    <xf numFmtId="4" fontId="6" fillId="18" borderId="4" xfId="0" applyNumberFormat="1" applyFont="1" applyFill="1" applyBorder="1" applyAlignment="1">
      <alignment horizontal="right" wrapText="1"/>
    </xf>
    <xf numFmtId="0" fontId="17" fillId="0" borderId="7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7" fillId="0" borderId="6" xfId="0" applyFont="1" applyBorder="1"/>
    <xf numFmtId="4" fontId="17" fillId="5" borderId="7" xfId="0" applyNumberFormat="1" applyFont="1" applyFill="1" applyBorder="1" applyAlignment="1">
      <alignment horizontal="right"/>
    </xf>
    <xf numFmtId="4" fontId="18" fillId="41" borderId="7" xfId="0" applyNumberFormat="1" applyFont="1" applyFill="1" applyBorder="1" applyAlignment="1">
      <alignment horizontal="right"/>
    </xf>
    <xf numFmtId="0" fontId="18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wrapText="1"/>
    </xf>
    <xf numFmtId="4" fontId="17" fillId="0" borderId="7" xfId="0" applyNumberFormat="1" applyFont="1" applyFill="1" applyBorder="1" applyAlignment="1">
      <alignment horizontal="right"/>
    </xf>
    <xf numFmtId="4" fontId="18" fillId="0" borderId="7" xfId="0" applyNumberFormat="1" applyFont="1" applyFill="1" applyBorder="1" applyAlignment="1">
      <alignment horizontal="right"/>
    </xf>
    <xf numFmtId="0" fontId="17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opLeftCell="A2" workbookViewId="0">
      <selection activeCell="H27" sqref="H27"/>
    </sheetView>
  </sheetViews>
  <sheetFormatPr defaultRowHeight="15" x14ac:dyDescent="0.25"/>
  <cols>
    <col min="5" max="10" width="25.28515625" customWidth="1"/>
  </cols>
  <sheetData>
    <row r="1" spans="1:15" ht="42" customHeight="1" x14ac:dyDescent="0.25">
      <c r="A1" s="254" t="s">
        <v>253</v>
      </c>
      <c r="B1" s="254"/>
      <c r="C1" s="254"/>
      <c r="D1" s="254"/>
      <c r="E1" s="254"/>
      <c r="F1" s="254"/>
      <c r="G1" s="254"/>
      <c r="H1" s="254"/>
      <c r="I1" s="254"/>
      <c r="J1" s="254"/>
      <c r="K1" s="40"/>
      <c r="L1" s="40"/>
      <c r="M1" s="40"/>
      <c r="N1" s="40"/>
      <c r="O1" s="40"/>
    </row>
    <row r="2" spans="1:15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5.75" x14ac:dyDescent="0.25">
      <c r="A3" s="254" t="s">
        <v>17</v>
      </c>
      <c r="B3" s="254"/>
      <c r="C3" s="254"/>
      <c r="D3" s="254"/>
      <c r="E3" s="254"/>
      <c r="F3" s="254"/>
      <c r="G3" s="254"/>
      <c r="H3" s="254"/>
      <c r="I3" s="255"/>
      <c r="J3" s="255"/>
    </row>
    <row r="4" spans="1:15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5" ht="15.75" x14ac:dyDescent="0.25">
      <c r="A5" s="254" t="s">
        <v>22</v>
      </c>
      <c r="B5" s="256"/>
      <c r="C5" s="256"/>
      <c r="D5" s="256"/>
      <c r="E5" s="256"/>
      <c r="F5" s="256"/>
      <c r="G5" s="256"/>
      <c r="H5" s="256"/>
      <c r="I5" s="256"/>
      <c r="J5" s="256"/>
    </row>
    <row r="6" spans="1:15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32</v>
      </c>
    </row>
    <row r="7" spans="1:15" x14ac:dyDescent="0.25">
      <c r="A7" s="26"/>
      <c r="B7" s="27"/>
      <c r="C7" s="27"/>
      <c r="D7" s="28"/>
      <c r="E7" s="29"/>
      <c r="F7" s="3" t="s">
        <v>254</v>
      </c>
      <c r="G7" s="3" t="s">
        <v>255</v>
      </c>
      <c r="H7" s="3" t="s">
        <v>256</v>
      </c>
      <c r="I7" s="3" t="s">
        <v>192</v>
      </c>
      <c r="J7" s="3" t="s">
        <v>192</v>
      </c>
    </row>
    <row r="8" spans="1:15" x14ac:dyDescent="0.25">
      <c r="A8" s="259">
        <v>1</v>
      </c>
      <c r="B8" s="260"/>
      <c r="C8" s="260"/>
      <c r="D8" s="260"/>
      <c r="E8" s="261"/>
      <c r="F8" s="86">
        <v>2</v>
      </c>
      <c r="G8" s="86">
        <v>3</v>
      </c>
      <c r="H8" s="86">
        <v>4</v>
      </c>
      <c r="I8" s="86" t="s">
        <v>193</v>
      </c>
      <c r="J8" s="86" t="s">
        <v>194</v>
      </c>
    </row>
    <row r="9" spans="1:15" x14ac:dyDescent="0.25">
      <c r="A9" s="257" t="s">
        <v>0</v>
      </c>
      <c r="B9" s="246"/>
      <c r="C9" s="246"/>
      <c r="D9" s="246"/>
      <c r="E9" s="258"/>
      <c r="F9" s="39">
        <f>F10+F11</f>
        <v>1224284.21</v>
      </c>
      <c r="G9" s="39">
        <f t="shared" ref="G9:H9" si="0">G10+G11</f>
        <v>2975720</v>
      </c>
      <c r="H9" s="39">
        <f t="shared" si="0"/>
        <v>1629483.94</v>
      </c>
      <c r="I9" s="39">
        <f>H9/F9*100</f>
        <v>133.09686808751704</v>
      </c>
      <c r="J9" s="39">
        <f>H9/G9*100</f>
        <v>54.759316736789756</v>
      </c>
    </row>
    <row r="10" spans="1:15" x14ac:dyDescent="0.25">
      <c r="A10" s="249" t="s">
        <v>34</v>
      </c>
      <c r="B10" s="248"/>
      <c r="C10" s="248"/>
      <c r="D10" s="248"/>
      <c r="E10" s="253"/>
      <c r="F10" s="38">
        <v>1224284.21</v>
      </c>
      <c r="G10" s="38">
        <v>2975720</v>
      </c>
      <c r="H10" s="38">
        <v>1629483.94</v>
      </c>
      <c r="I10" s="38">
        <f>H10/F10*100</f>
        <v>133.09686808751704</v>
      </c>
      <c r="J10" s="38">
        <f>H10/G10*100</f>
        <v>54.759316736789756</v>
      </c>
    </row>
    <row r="11" spans="1:15" x14ac:dyDescent="0.25">
      <c r="A11" s="252" t="s">
        <v>35</v>
      </c>
      <c r="B11" s="253"/>
      <c r="C11" s="253"/>
      <c r="D11" s="253"/>
      <c r="E11" s="253"/>
      <c r="F11" s="38">
        <v>0</v>
      </c>
      <c r="G11" s="38">
        <v>0</v>
      </c>
      <c r="H11" s="38">
        <v>0</v>
      </c>
      <c r="I11" s="38">
        <v>0</v>
      </c>
      <c r="J11" s="38">
        <v>0</v>
      </c>
    </row>
    <row r="12" spans="1:15" x14ac:dyDescent="0.25">
      <c r="A12" s="31" t="s">
        <v>1</v>
      </c>
      <c r="B12" s="37"/>
      <c r="C12" s="37"/>
      <c r="D12" s="37"/>
      <c r="E12" s="37"/>
      <c r="F12" s="39">
        <f>F13+F14</f>
        <v>1255745.23</v>
      </c>
      <c r="G12" s="39">
        <f t="shared" ref="G12:H12" si="1">G13+G14</f>
        <v>2977720</v>
      </c>
      <c r="H12" s="39">
        <f t="shared" si="1"/>
        <v>1661598.13</v>
      </c>
      <c r="I12" s="39">
        <f>H12/F12*100</f>
        <v>132.3196847819203</v>
      </c>
      <c r="J12" s="39">
        <f>H12/G12*100</f>
        <v>55.801019907848961</v>
      </c>
    </row>
    <row r="13" spans="1:15" x14ac:dyDescent="0.25">
      <c r="A13" s="247" t="s">
        <v>36</v>
      </c>
      <c r="B13" s="248"/>
      <c r="C13" s="248"/>
      <c r="D13" s="248"/>
      <c r="E13" s="248"/>
      <c r="F13" s="38">
        <v>1252906.79</v>
      </c>
      <c r="G13" s="38">
        <v>2778070</v>
      </c>
      <c r="H13" s="38">
        <v>1551190.23</v>
      </c>
      <c r="I13" s="38">
        <f t="shared" ref="I13:I14" si="2">H13/F13*100</f>
        <v>123.80731291271874</v>
      </c>
      <c r="J13" s="38">
        <f t="shared" ref="J13:J14" si="3">H13/G13*100</f>
        <v>55.836974230310965</v>
      </c>
    </row>
    <row r="14" spans="1:15" x14ac:dyDescent="0.25">
      <c r="A14" s="252" t="s">
        <v>37</v>
      </c>
      <c r="B14" s="253"/>
      <c r="C14" s="253"/>
      <c r="D14" s="253"/>
      <c r="E14" s="253"/>
      <c r="F14" s="38">
        <v>2838.44</v>
      </c>
      <c r="G14" s="38">
        <v>199650</v>
      </c>
      <c r="H14" s="38">
        <v>110407.9</v>
      </c>
      <c r="I14" s="38">
        <f t="shared" si="2"/>
        <v>3889.7387297247783</v>
      </c>
      <c r="J14" s="38">
        <f t="shared" si="3"/>
        <v>55.300726270974195</v>
      </c>
    </row>
    <row r="15" spans="1:15" x14ac:dyDescent="0.25">
      <c r="A15" s="245" t="s">
        <v>57</v>
      </c>
      <c r="B15" s="246"/>
      <c r="C15" s="246"/>
      <c r="D15" s="246"/>
      <c r="E15" s="246"/>
      <c r="F15" s="39">
        <f>F9-F12</f>
        <v>-31461.020000000019</v>
      </c>
      <c r="G15" s="39">
        <f t="shared" ref="G15:H15" si="4">G9-G12</f>
        <v>-2000</v>
      </c>
      <c r="H15" s="39">
        <f t="shared" si="4"/>
        <v>-32114.189999999944</v>
      </c>
      <c r="I15" s="39">
        <f>H15/F15*100</f>
        <v>102.07612467745777</v>
      </c>
      <c r="J15" s="39">
        <f>H15/G15*100</f>
        <v>1605.7094999999972</v>
      </c>
    </row>
    <row r="16" spans="1:15" ht="18" x14ac:dyDescent="0.25">
      <c r="A16" s="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15.75" x14ac:dyDescent="0.25">
      <c r="A17" s="254" t="s">
        <v>23</v>
      </c>
      <c r="B17" s="256"/>
      <c r="C17" s="256"/>
      <c r="D17" s="256"/>
      <c r="E17" s="256"/>
      <c r="F17" s="256"/>
      <c r="G17" s="256"/>
      <c r="H17" s="256"/>
      <c r="I17" s="256"/>
      <c r="J17" s="256"/>
    </row>
    <row r="18" spans="1:10" ht="18" x14ac:dyDescent="0.25">
      <c r="A18" s="4"/>
      <c r="B18" s="22"/>
      <c r="C18" s="22"/>
      <c r="D18" s="22"/>
      <c r="E18" s="22"/>
      <c r="F18" s="22"/>
      <c r="G18" s="22"/>
      <c r="H18" s="23"/>
      <c r="I18" s="23"/>
      <c r="J18" s="23"/>
    </row>
    <row r="19" spans="1:10" x14ac:dyDescent="0.25">
      <c r="A19" s="26"/>
      <c r="B19" s="27"/>
      <c r="C19" s="27"/>
      <c r="D19" s="28"/>
      <c r="E19" s="29"/>
      <c r="F19" s="3" t="s">
        <v>254</v>
      </c>
      <c r="G19" s="3" t="s">
        <v>255</v>
      </c>
      <c r="H19" s="3" t="s">
        <v>256</v>
      </c>
      <c r="I19" s="3" t="s">
        <v>192</v>
      </c>
      <c r="J19" s="3" t="s">
        <v>192</v>
      </c>
    </row>
    <row r="20" spans="1:10" x14ac:dyDescent="0.25">
      <c r="A20" s="259">
        <v>1</v>
      </c>
      <c r="B20" s="260"/>
      <c r="C20" s="260"/>
      <c r="D20" s="260"/>
      <c r="E20" s="261"/>
      <c r="F20" s="86">
        <v>2</v>
      </c>
      <c r="G20" s="86">
        <v>3</v>
      </c>
      <c r="H20" s="86">
        <v>4</v>
      </c>
      <c r="I20" s="86" t="s">
        <v>193</v>
      </c>
      <c r="J20" s="86" t="s">
        <v>194</v>
      </c>
    </row>
    <row r="21" spans="1:10" x14ac:dyDescent="0.25">
      <c r="A21" s="252" t="s">
        <v>38</v>
      </c>
      <c r="B21" s="253"/>
      <c r="C21" s="253"/>
      <c r="D21" s="253"/>
      <c r="E21" s="253"/>
      <c r="F21" s="38">
        <v>0</v>
      </c>
      <c r="G21" s="38">
        <v>0</v>
      </c>
      <c r="H21" s="38">
        <v>0</v>
      </c>
      <c r="I21" s="38" t="s">
        <v>197</v>
      </c>
      <c r="J21" s="38" t="s">
        <v>197</v>
      </c>
    </row>
    <row r="22" spans="1:10" x14ac:dyDescent="0.25">
      <c r="A22" s="252" t="s">
        <v>39</v>
      </c>
      <c r="B22" s="253"/>
      <c r="C22" s="253"/>
      <c r="D22" s="253"/>
      <c r="E22" s="253"/>
      <c r="F22" s="38">
        <v>0</v>
      </c>
      <c r="G22" s="38">
        <v>0</v>
      </c>
      <c r="H22" s="38">
        <v>0</v>
      </c>
      <c r="I22" s="38" t="s">
        <v>197</v>
      </c>
      <c r="J22" s="38" t="s">
        <v>198</v>
      </c>
    </row>
    <row r="23" spans="1:10" x14ac:dyDescent="0.25">
      <c r="A23" s="245" t="s">
        <v>195</v>
      </c>
      <c r="B23" s="246"/>
      <c r="C23" s="246"/>
      <c r="D23" s="246"/>
      <c r="E23" s="246"/>
      <c r="F23" s="39">
        <f>F21-F22</f>
        <v>0</v>
      </c>
      <c r="G23" s="39">
        <f t="shared" ref="G23:H23" si="5">G21-G22</f>
        <v>0</v>
      </c>
      <c r="H23" s="39">
        <f t="shared" si="5"/>
        <v>0</v>
      </c>
      <c r="I23" s="39" t="s">
        <v>197</v>
      </c>
      <c r="J23" s="39" t="s">
        <v>197</v>
      </c>
    </row>
    <row r="24" spans="1:10" x14ac:dyDescent="0.25">
      <c r="A24" s="249" t="s">
        <v>196</v>
      </c>
      <c r="B24" s="250"/>
      <c r="C24" s="250"/>
      <c r="D24" s="250"/>
      <c r="E24" s="251"/>
      <c r="F24" s="38">
        <v>13588.98</v>
      </c>
      <c r="G24" s="38">
        <v>0</v>
      </c>
      <c r="H24" s="38">
        <v>1907.83</v>
      </c>
      <c r="I24" s="38">
        <f t="shared" ref="I24:I25" si="6">H24/F24*100</f>
        <v>14.039537919696695</v>
      </c>
      <c r="J24" s="38" t="s">
        <v>197</v>
      </c>
    </row>
    <row r="25" spans="1:10" ht="15" customHeight="1" x14ac:dyDescent="0.25">
      <c r="A25" s="247" t="s">
        <v>58</v>
      </c>
      <c r="B25" s="248"/>
      <c r="C25" s="248"/>
      <c r="D25" s="248"/>
      <c r="E25" s="248"/>
      <c r="F25" s="38">
        <v>13588.98</v>
      </c>
      <c r="G25" s="38">
        <v>0</v>
      </c>
      <c r="H25" s="38">
        <v>1907.83</v>
      </c>
      <c r="I25" s="38">
        <f t="shared" si="6"/>
        <v>14.039537919696695</v>
      </c>
      <c r="J25" s="38" t="s">
        <v>197</v>
      </c>
    </row>
    <row r="26" spans="1:10" ht="18" x14ac:dyDescent="0.25">
      <c r="A26" s="21"/>
      <c r="B26" s="22"/>
      <c r="C26" s="22"/>
      <c r="D26" s="22"/>
      <c r="E26" s="22"/>
      <c r="F26" s="22"/>
      <c r="G26" s="22"/>
      <c r="H26" s="23"/>
      <c r="I26" s="23"/>
      <c r="J26" s="23"/>
    </row>
    <row r="27" spans="1:10" ht="17.25" customHeight="1" x14ac:dyDescent="0.25"/>
    <row r="28" spans="1:10" x14ac:dyDescent="0.25">
      <c r="A28" s="243" t="s">
        <v>33</v>
      </c>
      <c r="B28" s="244"/>
      <c r="C28" s="244"/>
      <c r="D28" s="244"/>
      <c r="E28" s="244"/>
      <c r="F28" s="244"/>
      <c r="G28" s="244"/>
      <c r="H28" s="244"/>
      <c r="I28" s="244"/>
      <c r="J28" s="244"/>
    </row>
    <row r="29" spans="1:10" ht="9" customHeight="1" x14ac:dyDescent="0.25"/>
  </sheetData>
  <mergeCells count="18">
    <mergeCell ref="A21:E21"/>
    <mergeCell ref="A8:E8"/>
    <mergeCell ref="A20:E20"/>
    <mergeCell ref="A11:E11"/>
    <mergeCell ref="A13:E13"/>
    <mergeCell ref="A14:E14"/>
    <mergeCell ref="A15:E15"/>
    <mergeCell ref="A17:J17"/>
    <mergeCell ref="A1:J1"/>
    <mergeCell ref="A3:J3"/>
    <mergeCell ref="A5:J5"/>
    <mergeCell ref="A9:E9"/>
    <mergeCell ref="A10:E10"/>
    <mergeCell ref="A28:J28"/>
    <mergeCell ref="A23:E23"/>
    <mergeCell ref="A25:E25"/>
    <mergeCell ref="A24:E24"/>
    <mergeCell ref="A22:E2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0"/>
  <sheetViews>
    <sheetView topLeftCell="A31" workbookViewId="0">
      <selection activeCell="G115" sqref="G1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customWidth="1"/>
    <col min="4" max="4" width="8.42578125" customWidth="1"/>
    <col min="5" max="5" width="32.28515625" customWidth="1"/>
    <col min="6" max="10" width="25.28515625" customWidth="1"/>
  </cols>
  <sheetData>
    <row r="1" spans="1:12" ht="42" customHeight="1" x14ac:dyDescent="0.25">
      <c r="A1" s="254" t="s">
        <v>257</v>
      </c>
      <c r="B1" s="254"/>
      <c r="C1" s="254"/>
      <c r="D1" s="254"/>
      <c r="E1" s="254"/>
      <c r="F1" s="254"/>
      <c r="G1" s="254"/>
      <c r="H1" s="254"/>
      <c r="I1" s="254"/>
      <c r="J1" s="254"/>
      <c r="K1" s="40"/>
      <c r="L1" s="40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75" customHeight="1" x14ac:dyDescent="0.25">
      <c r="A3" s="254" t="s">
        <v>17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2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2" ht="18" customHeight="1" x14ac:dyDescent="0.25">
      <c r="A5" s="254" t="s">
        <v>3</v>
      </c>
      <c r="B5" s="254"/>
      <c r="C5" s="254"/>
      <c r="D5" s="254"/>
      <c r="E5" s="254"/>
      <c r="F5" s="254"/>
      <c r="G5" s="254"/>
      <c r="H5" s="254"/>
      <c r="I5" s="254"/>
      <c r="J5" s="254"/>
    </row>
    <row r="6" spans="1:12" ht="18" x14ac:dyDescent="0.25">
      <c r="A6" s="4"/>
      <c r="B6" s="4"/>
      <c r="C6" s="4"/>
      <c r="D6" s="4"/>
      <c r="E6" s="4"/>
      <c r="F6" s="4"/>
      <c r="G6" s="4"/>
      <c r="H6" s="4"/>
      <c r="I6" s="5"/>
      <c r="J6" s="5"/>
    </row>
    <row r="7" spans="1:12" ht="15.75" customHeight="1" x14ac:dyDescent="0.25">
      <c r="A7" s="254" t="s">
        <v>40</v>
      </c>
      <c r="B7" s="254"/>
      <c r="C7" s="254"/>
      <c r="D7" s="254"/>
      <c r="E7" s="254"/>
      <c r="F7" s="254"/>
      <c r="G7" s="254"/>
      <c r="H7" s="254"/>
      <c r="I7" s="254"/>
      <c r="J7" s="254"/>
    </row>
    <row r="8" spans="1:12" ht="18" x14ac:dyDescent="0.25">
      <c r="A8" s="4"/>
      <c r="B8" s="4"/>
      <c r="C8" s="4"/>
      <c r="D8" s="4"/>
      <c r="E8" s="4"/>
      <c r="F8" s="4"/>
      <c r="G8" s="4"/>
      <c r="H8" s="4"/>
      <c r="I8" s="5"/>
      <c r="J8" s="5"/>
    </row>
    <row r="9" spans="1:12" ht="25.5" x14ac:dyDescent="0.25">
      <c r="A9" s="20" t="s">
        <v>4</v>
      </c>
      <c r="B9" s="19" t="s">
        <v>5</v>
      </c>
      <c r="C9" s="19" t="s">
        <v>199</v>
      </c>
      <c r="D9" s="19" t="s">
        <v>200</v>
      </c>
      <c r="E9" s="19" t="s">
        <v>2</v>
      </c>
      <c r="F9" s="19" t="s">
        <v>254</v>
      </c>
      <c r="G9" s="20" t="s">
        <v>255</v>
      </c>
      <c r="H9" s="20" t="s">
        <v>256</v>
      </c>
      <c r="I9" s="20" t="s">
        <v>192</v>
      </c>
      <c r="J9" s="20" t="s">
        <v>192</v>
      </c>
    </row>
    <row r="10" spans="1:12" x14ac:dyDescent="0.25">
      <c r="A10" s="262">
        <v>1</v>
      </c>
      <c r="B10" s="263"/>
      <c r="C10" s="263"/>
      <c r="D10" s="264"/>
      <c r="E10" s="19">
        <v>2</v>
      </c>
      <c r="F10" s="19">
        <v>3</v>
      </c>
      <c r="G10" s="19">
        <v>4</v>
      </c>
      <c r="H10" s="19">
        <v>5</v>
      </c>
      <c r="I10" s="19" t="s">
        <v>216</v>
      </c>
      <c r="J10" s="19" t="s">
        <v>217</v>
      </c>
    </row>
    <row r="11" spans="1:12" x14ac:dyDescent="0.25">
      <c r="A11" s="33"/>
      <c r="B11" s="34"/>
      <c r="C11" s="34"/>
      <c r="D11" s="34"/>
      <c r="E11" s="32" t="s">
        <v>0</v>
      </c>
      <c r="F11" s="42">
        <f>F12+F35</f>
        <v>1224284.2099999997</v>
      </c>
      <c r="G11" s="42">
        <f t="shared" ref="G11:H11" si="0">G12+G35</f>
        <v>2975720</v>
      </c>
      <c r="H11" s="42">
        <f t="shared" si="0"/>
        <v>1629483.94</v>
      </c>
      <c r="I11" s="42">
        <f>H11/F11*100</f>
        <v>133.09686808751707</v>
      </c>
      <c r="J11" s="42">
        <f>H11/G11*100</f>
        <v>54.759316736789756</v>
      </c>
    </row>
    <row r="12" spans="1:12" ht="15.75" customHeight="1" x14ac:dyDescent="0.25">
      <c r="A12" s="11">
        <v>6</v>
      </c>
      <c r="B12" s="11"/>
      <c r="C12" s="11"/>
      <c r="D12" s="11"/>
      <c r="E12" s="11" t="s">
        <v>6</v>
      </c>
      <c r="F12" s="49">
        <f>F13+F19+F22+F25+F31</f>
        <v>1224284.2099999997</v>
      </c>
      <c r="G12" s="49">
        <f t="shared" ref="G12:H12" si="1">G13+G19+G22+G25+G31</f>
        <v>2975720</v>
      </c>
      <c r="H12" s="49">
        <f t="shared" si="1"/>
        <v>1629483.94</v>
      </c>
      <c r="I12" s="49">
        <f>H12/F12*100</f>
        <v>133.09686808751707</v>
      </c>
      <c r="J12" s="49">
        <f>H12/G12*100</f>
        <v>54.759316736789756</v>
      </c>
    </row>
    <row r="13" spans="1:12" ht="38.25" x14ac:dyDescent="0.25">
      <c r="A13" s="11"/>
      <c r="B13" s="11">
        <v>63</v>
      </c>
      <c r="C13" s="11"/>
      <c r="D13" s="11"/>
      <c r="E13" s="11" t="s">
        <v>26</v>
      </c>
      <c r="F13" s="49">
        <f>F14+F17</f>
        <v>1079851.8899999999</v>
      </c>
      <c r="G13" s="49">
        <v>2658325</v>
      </c>
      <c r="H13" s="49">
        <f t="shared" ref="G13:H13" si="2">H14+H17</f>
        <v>1494559.15</v>
      </c>
      <c r="I13" s="49">
        <f t="shared" ref="I13:I31" si="3">H13/F13*100</f>
        <v>138.40408706419916</v>
      </c>
      <c r="J13" s="49">
        <f t="shared" ref="J13:J38" si="4">H13/G13*100</f>
        <v>56.221837059050337</v>
      </c>
    </row>
    <row r="14" spans="1:12" ht="25.5" x14ac:dyDescent="0.25">
      <c r="A14" s="11"/>
      <c r="B14" s="15"/>
      <c r="C14" s="15">
        <v>636</v>
      </c>
      <c r="D14" s="15"/>
      <c r="E14" s="15" t="s">
        <v>201</v>
      </c>
      <c r="F14" s="44">
        <f>F15+F16</f>
        <v>1079851.8899999999</v>
      </c>
      <c r="G14" s="44">
        <f t="shared" ref="G14:H14" si="5">G15+G16</f>
        <v>0</v>
      </c>
      <c r="H14" s="44">
        <f t="shared" si="5"/>
        <v>1494081.24</v>
      </c>
      <c r="I14" s="43" t="s">
        <v>197</v>
      </c>
      <c r="J14" s="43" t="s">
        <v>197</v>
      </c>
    </row>
    <row r="15" spans="1:12" ht="38.25" x14ac:dyDescent="0.25">
      <c r="A15" s="11"/>
      <c r="B15" s="15"/>
      <c r="C15" s="15"/>
      <c r="D15" s="15">
        <v>6361</v>
      </c>
      <c r="E15" s="15" t="s">
        <v>202</v>
      </c>
      <c r="F15" s="44">
        <v>1079851.8899999999</v>
      </c>
      <c r="G15" s="44"/>
      <c r="H15" s="44">
        <v>1408712.06</v>
      </c>
      <c r="I15" s="43" t="s">
        <v>197</v>
      </c>
      <c r="J15" s="43" t="s">
        <v>197</v>
      </c>
    </row>
    <row r="16" spans="1:12" ht="38.25" x14ac:dyDescent="0.25">
      <c r="A16" s="11"/>
      <c r="B16" s="15"/>
      <c r="C16" s="15"/>
      <c r="D16" s="15">
        <v>6362</v>
      </c>
      <c r="E16" s="15" t="s">
        <v>203</v>
      </c>
      <c r="F16" s="44">
        <v>0</v>
      </c>
      <c r="G16" s="44"/>
      <c r="H16" s="44">
        <v>85369.18</v>
      </c>
      <c r="I16" s="43" t="s">
        <v>197</v>
      </c>
      <c r="J16" s="43" t="s">
        <v>197</v>
      </c>
    </row>
    <row r="17" spans="1:10" ht="25.5" x14ac:dyDescent="0.25">
      <c r="A17" s="11"/>
      <c r="B17" s="15"/>
      <c r="C17" s="15">
        <v>639</v>
      </c>
      <c r="D17" s="15"/>
      <c r="E17" s="15" t="s">
        <v>278</v>
      </c>
      <c r="F17" s="44">
        <f>F18</f>
        <v>0</v>
      </c>
      <c r="G17" s="44">
        <f t="shared" ref="G17:H17" si="6">G18</f>
        <v>0</v>
      </c>
      <c r="H17" s="44">
        <f t="shared" si="6"/>
        <v>477.91</v>
      </c>
      <c r="I17" s="43" t="s">
        <v>197</v>
      </c>
      <c r="J17" s="43" t="s">
        <v>197</v>
      </c>
    </row>
    <row r="18" spans="1:10" ht="25.5" x14ac:dyDescent="0.25">
      <c r="A18" s="11"/>
      <c r="B18" s="15"/>
      <c r="C18" s="15"/>
      <c r="D18" s="15">
        <v>6391</v>
      </c>
      <c r="E18" s="15" t="s">
        <v>279</v>
      </c>
      <c r="F18" s="44">
        <v>0</v>
      </c>
      <c r="G18" s="44">
        <v>0</v>
      </c>
      <c r="H18" s="44">
        <v>477.91</v>
      </c>
      <c r="I18" s="43" t="s">
        <v>197</v>
      </c>
      <c r="J18" s="43" t="s">
        <v>197</v>
      </c>
    </row>
    <row r="19" spans="1:10" x14ac:dyDescent="0.25">
      <c r="A19" s="11"/>
      <c r="B19" s="45">
        <v>64</v>
      </c>
      <c r="C19" s="45"/>
      <c r="D19" s="45"/>
      <c r="E19" s="45" t="s">
        <v>59</v>
      </c>
      <c r="F19" s="97">
        <f>F20</f>
        <v>0</v>
      </c>
      <c r="G19" s="97">
        <v>1</v>
      </c>
      <c r="H19" s="97">
        <f t="shared" ref="G19:H20" si="7">H20</f>
        <v>0</v>
      </c>
      <c r="I19" s="49">
        <v>0</v>
      </c>
      <c r="J19" s="49">
        <f t="shared" si="4"/>
        <v>0</v>
      </c>
    </row>
    <row r="20" spans="1:10" x14ac:dyDescent="0.25">
      <c r="A20" s="11"/>
      <c r="B20" s="12"/>
      <c r="C20" s="12">
        <v>641</v>
      </c>
      <c r="D20" s="12"/>
      <c r="E20" s="12" t="s">
        <v>204</v>
      </c>
      <c r="F20" s="87">
        <f>F21</f>
        <v>0</v>
      </c>
      <c r="G20" s="87">
        <f t="shared" si="7"/>
        <v>0</v>
      </c>
      <c r="H20" s="87">
        <f t="shared" si="7"/>
        <v>0</v>
      </c>
      <c r="I20" s="43" t="s">
        <v>197</v>
      </c>
      <c r="J20" s="43" t="s">
        <v>197</v>
      </c>
    </row>
    <row r="21" spans="1:10" ht="25.5" x14ac:dyDescent="0.25">
      <c r="A21" s="11"/>
      <c r="B21" s="12"/>
      <c r="C21" s="12"/>
      <c r="D21" s="12">
        <v>6413</v>
      </c>
      <c r="E21" s="41" t="s">
        <v>205</v>
      </c>
      <c r="F21" s="87">
        <v>0</v>
      </c>
      <c r="G21" s="44"/>
      <c r="H21" s="44">
        <v>0</v>
      </c>
      <c r="I21" s="43" t="s">
        <v>197</v>
      </c>
      <c r="J21" s="43" t="s">
        <v>197</v>
      </c>
    </row>
    <row r="22" spans="1:10" ht="51" x14ac:dyDescent="0.25">
      <c r="A22" s="11"/>
      <c r="B22" s="11">
        <v>65</v>
      </c>
      <c r="C22" s="11"/>
      <c r="D22" s="11"/>
      <c r="E22" s="46" t="s">
        <v>60</v>
      </c>
      <c r="F22" s="49">
        <f>F23</f>
        <v>44727.5</v>
      </c>
      <c r="G22" s="49">
        <v>85555</v>
      </c>
      <c r="H22" s="49">
        <f t="shared" ref="G22:H23" si="8">H23</f>
        <v>34203.410000000003</v>
      </c>
      <c r="I22" s="49">
        <f t="shared" si="3"/>
        <v>76.47065004750992</v>
      </c>
      <c r="J22" s="49">
        <f t="shared" si="4"/>
        <v>39.978271287475899</v>
      </c>
    </row>
    <row r="23" spans="1:10" x14ac:dyDescent="0.25">
      <c r="A23" s="11"/>
      <c r="B23" s="15"/>
      <c r="C23" s="15">
        <v>652</v>
      </c>
      <c r="D23" s="15"/>
      <c r="E23" s="41" t="s">
        <v>206</v>
      </c>
      <c r="F23" s="43">
        <f>F24</f>
        <v>44727.5</v>
      </c>
      <c r="G23" s="43">
        <f t="shared" si="8"/>
        <v>0</v>
      </c>
      <c r="H23" s="43">
        <f t="shared" si="8"/>
        <v>34203.410000000003</v>
      </c>
      <c r="I23" s="43" t="s">
        <v>197</v>
      </c>
      <c r="J23" s="43" t="s">
        <v>197</v>
      </c>
    </row>
    <row r="24" spans="1:10" x14ac:dyDescent="0.25">
      <c r="A24" s="11"/>
      <c r="B24" s="15"/>
      <c r="C24" s="15"/>
      <c r="D24" s="15">
        <v>6526</v>
      </c>
      <c r="E24" s="41" t="s">
        <v>207</v>
      </c>
      <c r="F24" s="43">
        <v>44727.5</v>
      </c>
      <c r="G24" s="44"/>
      <c r="H24" s="44">
        <v>34203.410000000003</v>
      </c>
      <c r="I24" s="43" t="s">
        <v>197</v>
      </c>
      <c r="J24" s="43" t="s">
        <v>197</v>
      </c>
    </row>
    <row r="25" spans="1:10" ht="38.25" x14ac:dyDescent="0.25">
      <c r="A25" s="12"/>
      <c r="B25" s="45">
        <v>66</v>
      </c>
      <c r="C25" s="45"/>
      <c r="D25" s="45"/>
      <c r="E25" s="46" t="s">
        <v>61</v>
      </c>
      <c r="F25" s="49">
        <f>F26+F28</f>
        <v>6012.17</v>
      </c>
      <c r="G25" s="49">
        <v>7785</v>
      </c>
      <c r="H25" s="49">
        <f t="shared" ref="H25" si="9">H26+H28</f>
        <v>4326.1000000000004</v>
      </c>
      <c r="I25" s="49">
        <f t="shared" si="3"/>
        <v>71.955716488389385</v>
      </c>
      <c r="J25" s="49">
        <f t="shared" si="4"/>
        <v>55.569685292228655</v>
      </c>
    </row>
    <row r="26" spans="1:10" ht="25.5" x14ac:dyDescent="0.25">
      <c r="A26" s="12"/>
      <c r="B26" s="12"/>
      <c r="C26" s="12">
        <v>661</v>
      </c>
      <c r="D26" s="12"/>
      <c r="E26" s="41" t="s">
        <v>208</v>
      </c>
      <c r="F26" s="43">
        <f>F27</f>
        <v>3862.17</v>
      </c>
      <c r="G26" s="43">
        <f t="shared" ref="G26:H26" si="10">G27</f>
        <v>0</v>
      </c>
      <c r="H26" s="43">
        <f t="shared" si="10"/>
        <v>3926.1</v>
      </c>
      <c r="I26" s="43" t="s">
        <v>197</v>
      </c>
      <c r="J26" s="43" t="s">
        <v>197</v>
      </c>
    </row>
    <row r="27" spans="1:10" ht="25.5" x14ac:dyDescent="0.25">
      <c r="A27" s="12"/>
      <c r="B27" s="12"/>
      <c r="C27" s="12"/>
      <c r="D27" s="12">
        <v>6615</v>
      </c>
      <c r="E27" s="41" t="s">
        <v>209</v>
      </c>
      <c r="F27" s="43">
        <v>3862.17</v>
      </c>
      <c r="G27" s="44"/>
      <c r="H27" s="44">
        <v>3926.1</v>
      </c>
      <c r="I27" s="43" t="s">
        <v>197</v>
      </c>
      <c r="J27" s="43" t="s">
        <v>197</v>
      </c>
    </row>
    <row r="28" spans="1:10" x14ac:dyDescent="0.25">
      <c r="A28" s="12"/>
      <c r="B28" s="12"/>
      <c r="C28" s="12">
        <v>663</v>
      </c>
      <c r="D28" s="12"/>
      <c r="E28" s="41" t="s">
        <v>210</v>
      </c>
      <c r="F28" s="43">
        <f>SUM(F29:F30)</f>
        <v>2150</v>
      </c>
      <c r="G28" s="43">
        <f t="shared" ref="G28:H28" si="11">SUM(G29:G30)</f>
        <v>0</v>
      </c>
      <c r="H28" s="43">
        <f t="shared" si="11"/>
        <v>400</v>
      </c>
      <c r="I28" s="43" t="s">
        <v>197</v>
      </c>
      <c r="J28" s="43" t="s">
        <v>197</v>
      </c>
    </row>
    <row r="29" spans="1:10" x14ac:dyDescent="0.25">
      <c r="A29" s="12"/>
      <c r="B29" s="12"/>
      <c r="C29" s="12"/>
      <c r="D29" s="12">
        <v>6631</v>
      </c>
      <c r="E29" s="41" t="s">
        <v>211</v>
      </c>
      <c r="F29" s="43">
        <v>2150</v>
      </c>
      <c r="G29" s="44"/>
      <c r="H29" s="44">
        <v>400</v>
      </c>
      <c r="I29" s="43" t="s">
        <v>197</v>
      </c>
      <c r="J29" s="43" t="s">
        <v>197</v>
      </c>
    </row>
    <row r="30" spans="1:10" x14ac:dyDescent="0.25">
      <c r="A30" s="12"/>
      <c r="B30" s="12"/>
      <c r="C30" s="12"/>
      <c r="D30" s="12">
        <v>6632</v>
      </c>
      <c r="E30" s="41" t="s">
        <v>212</v>
      </c>
      <c r="F30" s="43">
        <v>0</v>
      </c>
      <c r="G30" s="44"/>
      <c r="H30" s="44">
        <v>0</v>
      </c>
      <c r="I30" s="43" t="s">
        <v>197</v>
      </c>
      <c r="J30" s="43" t="s">
        <v>197</v>
      </c>
    </row>
    <row r="31" spans="1:10" ht="38.25" x14ac:dyDescent="0.25">
      <c r="A31" s="12"/>
      <c r="B31" s="45">
        <v>67</v>
      </c>
      <c r="C31" s="45"/>
      <c r="D31" s="45"/>
      <c r="E31" s="11" t="s">
        <v>27</v>
      </c>
      <c r="F31" s="49">
        <f>F32</f>
        <v>93692.65</v>
      </c>
      <c r="G31" s="49">
        <v>224054</v>
      </c>
      <c r="H31" s="49">
        <f t="shared" ref="H31" si="12">H32</f>
        <v>96395.28</v>
      </c>
      <c r="I31" s="49">
        <f t="shared" si="3"/>
        <v>102.88456992090629</v>
      </c>
      <c r="J31" s="49">
        <f t="shared" si="4"/>
        <v>43.023235470020623</v>
      </c>
    </row>
    <row r="32" spans="1:10" ht="38.25" x14ac:dyDescent="0.25">
      <c r="A32" s="12"/>
      <c r="B32" s="12"/>
      <c r="C32" s="12">
        <v>671</v>
      </c>
      <c r="D32" s="12"/>
      <c r="E32" s="15" t="s">
        <v>213</v>
      </c>
      <c r="F32" s="43">
        <f>F33+F34</f>
        <v>93692.65</v>
      </c>
      <c r="G32" s="43">
        <f t="shared" ref="G32:H32" si="13">G33+G34</f>
        <v>0</v>
      </c>
      <c r="H32" s="43">
        <f t="shared" si="13"/>
        <v>96395.28</v>
      </c>
      <c r="I32" s="43" t="s">
        <v>197</v>
      </c>
      <c r="J32" s="43" t="s">
        <v>197</v>
      </c>
    </row>
    <row r="33" spans="1:10" ht="25.5" x14ac:dyDescent="0.25">
      <c r="A33" s="12"/>
      <c r="B33" s="12"/>
      <c r="C33" s="12"/>
      <c r="D33" s="12">
        <v>6711</v>
      </c>
      <c r="E33" s="15" t="s">
        <v>214</v>
      </c>
      <c r="F33" s="43">
        <v>93692.65</v>
      </c>
      <c r="G33" s="43"/>
      <c r="H33" s="88">
        <v>95195.28</v>
      </c>
      <c r="I33" s="43" t="s">
        <v>197</v>
      </c>
      <c r="J33" s="43" t="s">
        <v>197</v>
      </c>
    </row>
    <row r="34" spans="1:10" ht="25.5" x14ac:dyDescent="0.25">
      <c r="A34" s="12"/>
      <c r="B34" s="12"/>
      <c r="C34" s="12"/>
      <c r="D34" s="12">
        <v>6712</v>
      </c>
      <c r="E34" s="15" t="s">
        <v>215</v>
      </c>
      <c r="F34" s="43">
        <v>0</v>
      </c>
      <c r="G34" s="43"/>
      <c r="H34" s="88">
        <v>1200</v>
      </c>
      <c r="I34" s="43" t="s">
        <v>197</v>
      </c>
      <c r="J34" s="43" t="s">
        <v>197</v>
      </c>
    </row>
    <row r="35" spans="1:10" ht="25.5" x14ac:dyDescent="0.25">
      <c r="A35" s="14">
        <v>7</v>
      </c>
      <c r="B35" s="14"/>
      <c r="C35" s="14"/>
      <c r="D35" s="14"/>
      <c r="E35" s="24" t="s">
        <v>7</v>
      </c>
      <c r="F35" s="49">
        <f>F36</f>
        <v>0</v>
      </c>
      <c r="G35" s="49">
        <f t="shared" ref="G35:H35" si="14">G36</f>
        <v>0</v>
      </c>
      <c r="H35" s="49">
        <f t="shared" si="14"/>
        <v>0</v>
      </c>
      <c r="I35" s="49" t="s">
        <v>197</v>
      </c>
      <c r="J35" s="49" t="s">
        <v>197</v>
      </c>
    </row>
    <row r="36" spans="1:10" ht="25.5" x14ac:dyDescent="0.25">
      <c r="A36" s="15"/>
      <c r="B36" s="11">
        <v>72</v>
      </c>
      <c r="C36" s="11"/>
      <c r="D36" s="11"/>
      <c r="E36" s="24" t="s">
        <v>25</v>
      </c>
      <c r="F36" s="49">
        <v>0</v>
      </c>
      <c r="G36" s="48">
        <v>0</v>
      </c>
      <c r="H36" s="48">
        <v>0</v>
      </c>
      <c r="I36" s="49" t="s">
        <v>197</v>
      </c>
      <c r="J36" s="49" t="s">
        <v>197</v>
      </c>
    </row>
    <row r="37" spans="1:10" x14ac:dyDescent="0.25">
      <c r="A37" s="14">
        <v>9</v>
      </c>
      <c r="B37" s="14"/>
      <c r="C37" s="14"/>
      <c r="D37" s="14"/>
      <c r="E37" s="24" t="s">
        <v>62</v>
      </c>
      <c r="F37" s="49">
        <f>F38</f>
        <v>0</v>
      </c>
      <c r="G37" s="49">
        <f t="shared" ref="G37:H37" si="15">G38</f>
        <v>2000</v>
      </c>
      <c r="H37" s="49">
        <f t="shared" si="15"/>
        <v>0</v>
      </c>
      <c r="I37" s="49">
        <v>0</v>
      </c>
      <c r="J37" s="49">
        <f t="shared" si="4"/>
        <v>0</v>
      </c>
    </row>
    <row r="38" spans="1:10" x14ac:dyDescent="0.25">
      <c r="A38" s="15"/>
      <c r="B38" s="11">
        <v>92</v>
      </c>
      <c r="C38" s="11"/>
      <c r="D38" s="11"/>
      <c r="E38" s="24" t="s">
        <v>63</v>
      </c>
      <c r="F38" s="49">
        <v>0</v>
      </c>
      <c r="G38" s="48">
        <v>2000</v>
      </c>
      <c r="H38" s="48">
        <v>0</v>
      </c>
      <c r="I38" s="49">
        <v>0</v>
      </c>
      <c r="J38" s="49">
        <f t="shared" si="4"/>
        <v>0</v>
      </c>
    </row>
    <row r="41" spans="1:10" ht="15.75" x14ac:dyDescent="0.25">
      <c r="A41" s="254" t="s">
        <v>41</v>
      </c>
      <c r="B41" s="265"/>
      <c r="C41" s="265"/>
      <c r="D41" s="265"/>
      <c r="E41" s="265"/>
      <c r="F41" s="265"/>
      <c r="G41" s="265"/>
      <c r="H41" s="265"/>
      <c r="I41" s="265"/>
      <c r="J41" s="265"/>
    </row>
    <row r="42" spans="1:10" ht="18" x14ac:dyDescent="0.25">
      <c r="A42" s="4"/>
      <c r="B42" s="4"/>
      <c r="C42" s="4"/>
      <c r="D42" s="4"/>
      <c r="E42" s="4"/>
      <c r="F42" s="4"/>
      <c r="G42" s="4"/>
      <c r="H42" s="4"/>
      <c r="I42" s="5"/>
      <c r="J42" s="5"/>
    </row>
    <row r="43" spans="1:10" ht="25.5" x14ac:dyDescent="0.25">
      <c r="A43" s="20" t="s">
        <v>4</v>
      </c>
      <c r="B43" s="19" t="s">
        <v>5</v>
      </c>
      <c r="C43" s="19" t="s">
        <v>199</v>
      </c>
      <c r="D43" s="19" t="s">
        <v>200</v>
      </c>
      <c r="E43" s="19" t="s">
        <v>8</v>
      </c>
      <c r="F43" s="19" t="s">
        <v>254</v>
      </c>
      <c r="G43" s="20" t="s">
        <v>255</v>
      </c>
      <c r="H43" s="20" t="s">
        <v>256</v>
      </c>
      <c r="I43" s="20" t="s">
        <v>192</v>
      </c>
      <c r="J43" s="20" t="s">
        <v>192</v>
      </c>
    </row>
    <row r="44" spans="1:10" x14ac:dyDescent="0.25">
      <c r="A44" s="262">
        <v>1</v>
      </c>
      <c r="B44" s="263"/>
      <c r="C44" s="263"/>
      <c r="D44" s="264"/>
      <c r="E44" s="19">
        <v>2</v>
      </c>
      <c r="F44" s="19">
        <v>3</v>
      </c>
      <c r="G44" s="19">
        <v>4</v>
      </c>
      <c r="H44" s="19">
        <v>5</v>
      </c>
      <c r="I44" s="19" t="s">
        <v>216</v>
      </c>
      <c r="J44" s="19" t="s">
        <v>217</v>
      </c>
    </row>
    <row r="45" spans="1:10" x14ac:dyDescent="0.25">
      <c r="A45" s="33"/>
      <c r="B45" s="34"/>
      <c r="C45" s="34"/>
      <c r="D45" s="34"/>
      <c r="E45" s="32" t="s">
        <v>1</v>
      </c>
      <c r="F45" s="42">
        <f>F46+F99</f>
        <v>1255745.23</v>
      </c>
      <c r="G45" s="42">
        <f>G46+G99</f>
        <v>2977720</v>
      </c>
      <c r="H45" s="42">
        <f>H46+H99</f>
        <v>1661598.1300000001</v>
      </c>
      <c r="I45" s="42">
        <f>H45/F45*100</f>
        <v>132.3196847819203</v>
      </c>
      <c r="J45" s="42">
        <f>H45/G45*100</f>
        <v>55.801019907848961</v>
      </c>
    </row>
    <row r="46" spans="1:10" ht="15.75" customHeight="1" x14ac:dyDescent="0.25">
      <c r="A46" s="11">
        <v>3</v>
      </c>
      <c r="B46" s="11"/>
      <c r="C46" s="11"/>
      <c r="D46" s="11"/>
      <c r="E46" s="11" t="s">
        <v>9</v>
      </c>
      <c r="F46" s="49">
        <f>F47+F57+F88+F92+F96</f>
        <v>1252906.79</v>
      </c>
      <c r="G46" s="49">
        <f>SUM(G47:G96)</f>
        <v>2778070</v>
      </c>
      <c r="H46" s="49">
        <f>H47+H57+H88+H92+H96</f>
        <v>1551190.2300000002</v>
      </c>
      <c r="I46" s="42">
        <f t="shared" ref="I46:I98" si="16">H46/F46*100</f>
        <v>123.80731291271876</v>
      </c>
      <c r="J46" s="42">
        <f t="shared" ref="J46:J47" si="17">H46/G46*100</f>
        <v>55.836974230310979</v>
      </c>
    </row>
    <row r="47" spans="1:10" ht="15.75" customHeight="1" x14ac:dyDescent="0.25">
      <c r="A47" s="11"/>
      <c r="B47" s="11">
        <v>31</v>
      </c>
      <c r="C47" s="11"/>
      <c r="D47" s="11"/>
      <c r="E47" s="11" t="s">
        <v>10</v>
      </c>
      <c r="F47" s="49">
        <f>F48+F52+F54</f>
        <v>979852.86</v>
      </c>
      <c r="G47" s="49">
        <v>2232170</v>
      </c>
      <c r="H47" s="49">
        <f>H48+H52+H54</f>
        <v>1273244.79</v>
      </c>
      <c r="I47" s="42">
        <f t="shared" si="16"/>
        <v>129.94244768546167</v>
      </c>
      <c r="J47" s="42">
        <f t="shared" si="17"/>
        <v>57.040672977416598</v>
      </c>
    </row>
    <row r="48" spans="1:10" ht="15.75" customHeight="1" x14ac:dyDescent="0.25">
      <c r="A48" s="11"/>
      <c r="B48" s="15"/>
      <c r="C48" s="15">
        <v>311</v>
      </c>
      <c r="D48" s="15"/>
      <c r="E48" s="15" t="s">
        <v>139</v>
      </c>
      <c r="F48" s="43">
        <f>SUM(F49:F51)</f>
        <v>813607.98</v>
      </c>
      <c r="G48" s="43">
        <f>SUM(G49:G51)</f>
        <v>0</v>
      </c>
      <c r="H48" s="43">
        <f>SUM(H49:H51)</f>
        <v>1051882.8700000001</v>
      </c>
      <c r="I48" s="89">
        <f t="shared" si="16"/>
        <v>129.28620365793367</v>
      </c>
      <c r="J48" s="89" t="s">
        <v>197</v>
      </c>
    </row>
    <row r="49" spans="1:10" ht="15.75" customHeight="1" x14ac:dyDescent="0.25">
      <c r="A49" s="11"/>
      <c r="B49" s="15"/>
      <c r="C49" s="15"/>
      <c r="D49" s="15">
        <v>3111</v>
      </c>
      <c r="E49" s="15" t="s">
        <v>140</v>
      </c>
      <c r="F49" s="43">
        <v>759962.94</v>
      </c>
      <c r="G49" s="44"/>
      <c r="H49" s="44">
        <v>972384.27</v>
      </c>
      <c r="I49" s="89">
        <f t="shared" si="16"/>
        <v>127.95153800526116</v>
      </c>
      <c r="J49" s="89" t="s">
        <v>197</v>
      </c>
    </row>
    <row r="50" spans="1:10" ht="15.75" customHeight="1" x14ac:dyDescent="0.25">
      <c r="A50" s="11"/>
      <c r="B50" s="15"/>
      <c r="C50" s="15"/>
      <c r="D50" s="15">
        <v>3113</v>
      </c>
      <c r="E50" s="15" t="s">
        <v>161</v>
      </c>
      <c r="F50" s="43">
        <v>21975.37</v>
      </c>
      <c r="G50" s="44"/>
      <c r="H50" s="44">
        <v>39244.35</v>
      </c>
      <c r="I50" s="89">
        <f t="shared" si="16"/>
        <v>178.58334125887302</v>
      </c>
      <c r="J50" s="89" t="s">
        <v>197</v>
      </c>
    </row>
    <row r="51" spans="1:10" ht="15.75" customHeight="1" x14ac:dyDescent="0.25">
      <c r="A51" s="11"/>
      <c r="B51" s="15"/>
      <c r="C51" s="15"/>
      <c r="D51" s="15">
        <v>3114</v>
      </c>
      <c r="E51" s="15" t="s">
        <v>162</v>
      </c>
      <c r="F51" s="43">
        <v>31669.67</v>
      </c>
      <c r="G51" s="44"/>
      <c r="H51" s="44">
        <v>40254.25</v>
      </c>
      <c r="I51" s="89">
        <f t="shared" si="16"/>
        <v>127.10662915022482</v>
      </c>
      <c r="J51" s="89" t="s">
        <v>197</v>
      </c>
    </row>
    <row r="52" spans="1:10" ht="15.75" customHeight="1" x14ac:dyDescent="0.25">
      <c r="A52" s="11"/>
      <c r="B52" s="15"/>
      <c r="C52" s="15">
        <v>312</v>
      </c>
      <c r="D52" s="15"/>
      <c r="E52" s="15" t="s">
        <v>141</v>
      </c>
      <c r="F52" s="43">
        <f>F53</f>
        <v>32456.28</v>
      </c>
      <c r="G52" s="44"/>
      <c r="H52" s="44">
        <f>H53</f>
        <v>48164.55</v>
      </c>
      <c r="I52" s="89">
        <f t="shared" si="16"/>
        <v>148.3982452702528</v>
      </c>
      <c r="J52" s="89" t="s">
        <v>197</v>
      </c>
    </row>
    <row r="53" spans="1:10" ht="15.75" customHeight="1" x14ac:dyDescent="0.25">
      <c r="A53" s="11"/>
      <c r="B53" s="15"/>
      <c r="C53" s="15"/>
      <c r="D53" s="15">
        <v>3121</v>
      </c>
      <c r="E53" s="15" t="s">
        <v>141</v>
      </c>
      <c r="F53" s="43">
        <v>32456.28</v>
      </c>
      <c r="G53" s="44"/>
      <c r="H53" s="44">
        <v>48164.55</v>
      </c>
      <c r="I53" s="89">
        <f t="shared" si="16"/>
        <v>148.3982452702528</v>
      </c>
      <c r="J53" s="89" t="s">
        <v>197</v>
      </c>
    </row>
    <row r="54" spans="1:10" ht="15.75" customHeight="1" x14ac:dyDescent="0.25">
      <c r="A54" s="11"/>
      <c r="B54" s="15"/>
      <c r="C54" s="15">
        <v>313</v>
      </c>
      <c r="D54" s="15"/>
      <c r="E54" s="15" t="s">
        <v>142</v>
      </c>
      <c r="F54" s="43">
        <f>F55+F56</f>
        <v>133788.6</v>
      </c>
      <c r="G54" s="43">
        <f t="shared" ref="G54:H54" si="18">G55+G56</f>
        <v>0</v>
      </c>
      <c r="H54" s="43">
        <f t="shared" si="18"/>
        <v>173197.37</v>
      </c>
      <c r="I54" s="89">
        <f t="shared" si="16"/>
        <v>129.45599998804082</v>
      </c>
      <c r="J54" s="89" t="s">
        <v>197</v>
      </c>
    </row>
    <row r="55" spans="1:10" ht="24.75" customHeight="1" x14ac:dyDescent="0.25">
      <c r="A55" s="11"/>
      <c r="B55" s="15"/>
      <c r="C55" s="15"/>
      <c r="D55" s="15">
        <v>3132</v>
      </c>
      <c r="E55" s="15" t="s">
        <v>143</v>
      </c>
      <c r="F55" s="43">
        <v>133632.47</v>
      </c>
      <c r="G55" s="44"/>
      <c r="H55" s="44">
        <v>173197.37</v>
      </c>
      <c r="I55" s="89">
        <f t="shared" si="16"/>
        <v>129.60725039356078</v>
      </c>
      <c r="J55" s="89" t="s">
        <v>197</v>
      </c>
    </row>
    <row r="56" spans="1:10" ht="24.75" customHeight="1" x14ac:dyDescent="0.25">
      <c r="A56" s="11"/>
      <c r="B56" s="15"/>
      <c r="C56" s="15"/>
      <c r="D56" s="15">
        <v>3133</v>
      </c>
      <c r="E56" s="15" t="s">
        <v>218</v>
      </c>
      <c r="F56" s="43">
        <v>156.13</v>
      </c>
      <c r="G56" s="44"/>
      <c r="H56" s="44">
        <v>0</v>
      </c>
      <c r="I56" s="89">
        <v>31615</v>
      </c>
      <c r="J56" s="89" t="s">
        <v>197</v>
      </c>
    </row>
    <row r="57" spans="1:10" x14ac:dyDescent="0.25">
      <c r="A57" s="12"/>
      <c r="B57" s="45">
        <v>32</v>
      </c>
      <c r="C57" s="45"/>
      <c r="D57" s="45"/>
      <c r="E57" s="45" t="s">
        <v>19</v>
      </c>
      <c r="F57" s="49">
        <f>F58+F63+F70+F80</f>
        <v>266525.15000000002</v>
      </c>
      <c r="G57" s="48">
        <v>436499</v>
      </c>
      <c r="H57" s="49">
        <f>H58+H63+H70+H80</f>
        <v>275189.05000000005</v>
      </c>
      <c r="I57" s="42">
        <f t="shared" si="16"/>
        <v>103.25068759927535</v>
      </c>
      <c r="J57" s="42">
        <f t="shared" ref="J57" si="19">H57/G57*100</f>
        <v>63.04460033127225</v>
      </c>
    </row>
    <row r="58" spans="1:10" x14ac:dyDescent="0.25">
      <c r="A58" s="12"/>
      <c r="B58" s="12"/>
      <c r="C58" s="12">
        <v>321</v>
      </c>
      <c r="D58" s="12"/>
      <c r="E58" s="12" t="s">
        <v>109</v>
      </c>
      <c r="F58" s="43">
        <f>SUM(F59:F62)</f>
        <v>37315.110000000008</v>
      </c>
      <c r="G58" s="43">
        <f t="shared" ref="G58:H58" si="20">SUM(G59:G62)</f>
        <v>0</v>
      </c>
      <c r="H58" s="43">
        <f t="shared" si="20"/>
        <v>35068.659999999996</v>
      </c>
      <c r="I58" s="89">
        <f t="shared" si="16"/>
        <v>93.97978459664192</v>
      </c>
      <c r="J58" s="89" t="s">
        <v>197</v>
      </c>
    </row>
    <row r="59" spans="1:10" x14ac:dyDescent="0.25">
      <c r="A59" s="12"/>
      <c r="B59" s="12"/>
      <c r="C59" s="91"/>
      <c r="D59" s="12">
        <v>3211</v>
      </c>
      <c r="E59" s="12" t="s">
        <v>110</v>
      </c>
      <c r="F59" s="43">
        <v>4657.99</v>
      </c>
      <c r="G59" s="44"/>
      <c r="H59" s="44">
        <v>5900.81</v>
      </c>
      <c r="I59" s="89">
        <f t="shared" si="16"/>
        <v>126.68146561070334</v>
      </c>
      <c r="J59" s="89" t="s">
        <v>197</v>
      </c>
    </row>
    <row r="60" spans="1:10" x14ac:dyDescent="0.25">
      <c r="A60" s="12"/>
      <c r="B60" s="12"/>
      <c r="C60" s="91"/>
      <c r="D60" s="12">
        <v>3212</v>
      </c>
      <c r="E60" s="12" t="s">
        <v>144</v>
      </c>
      <c r="F60" s="43">
        <v>32009.99</v>
      </c>
      <c r="G60" s="44"/>
      <c r="H60" s="44">
        <v>28457.64</v>
      </c>
      <c r="I60" s="89">
        <f t="shared" si="16"/>
        <v>88.902370791118642</v>
      </c>
      <c r="J60" s="89" t="s">
        <v>197</v>
      </c>
    </row>
    <row r="61" spans="1:10" x14ac:dyDescent="0.25">
      <c r="A61" s="12"/>
      <c r="B61" s="12"/>
      <c r="C61" s="91"/>
      <c r="D61" s="12">
        <v>3213</v>
      </c>
      <c r="E61" s="12" t="s">
        <v>111</v>
      </c>
      <c r="F61" s="43">
        <v>597.69000000000005</v>
      </c>
      <c r="G61" s="44"/>
      <c r="H61" s="44">
        <v>653.71</v>
      </c>
      <c r="I61" s="89">
        <f t="shared" si="16"/>
        <v>109.3727517609463</v>
      </c>
      <c r="J61" s="89" t="s">
        <v>197</v>
      </c>
    </row>
    <row r="62" spans="1:10" x14ac:dyDescent="0.25">
      <c r="A62" s="12"/>
      <c r="B62" s="12"/>
      <c r="C62" s="91"/>
      <c r="D62" s="12">
        <v>3214</v>
      </c>
      <c r="E62" s="12" t="s">
        <v>112</v>
      </c>
      <c r="F62" s="43">
        <v>49.44</v>
      </c>
      <c r="G62" s="44"/>
      <c r="H62" s="44">
        <v>56.5</v>
      </c>
      <c r="I62" s="89">
        <f t="shared" si="16"/>
        <v>114.27993527508092</v>
      </c>
      <c r="J62" s="89" t="s">
        <v>197</v>
      </c>
    </row>
    <row r="63" spans="1:10" x14ac:dyDescent="0.25">
      <c r="A63" s="12"/>
      <c r="B63" s="12"/>
      <c r="C63" s="12">
        <v>322</v>
      </c>
      <c r="D63" s="12"/>
      <c r="E63" s="12" t="s">
        <v>93</v>
      </c>
      <c r="F63" s="43">
        <f>SUM(F64:F69)</f>
        <v>161559.96000000002</v>
      </c>
      <c r="G63" s="43">
        <f t="shared" ref="G63:H63" si="21">SUM(G64:G69)</f>
        <v>0</v>
      </c>
      <c r="H63" s="43">
        <f t="shared" si="21"/>
        <v>155333.57</v>
      </c>
      <c r="I63" s="89">
        <f t="shared" si="16"/>
        <v>96.14608099680143</v>
      </c>
      <c r="J63" s="89" t="s">
        <v>197</v>
      </c>
    </row>
    <row r="64" spans="1:10" x14ac:dyDescent="0.25">
      <c r="A64" s="12"/>
      <c r="B64" s="12"/>
      <c r="C64" s="91"/>
      <c r="D64" s="12">
        <v>3221</v>
      </c>
      <c r="E64" s="12" t="s">
        <v>113</v>
      </c>
      <c r="F64" s="43">
        <v>17512.97</v>
      </c>
      <c r="G64" s="44"/>
      <c r="H64" s="44">
        <v>17007.84</v>
      </c>
      <c r="I64" s="89">
        <f t="shared" si="16"/>
        <v>97.115680549901001</v>
      </c>
      <c r="J64" s="89" t="s">
        <v>197</v>
      </c>
    </row>
    <row r="65" spans="1:10" x14ac:dyDescent="0.25">
      <c r="A65" s="12"/>
      <c r="B65" s="12"/>
      <c r="C65" s="91"/>
      <c r="D65" s="12">
        <v>3222</v>
      </c>
      <c r="E65" s="12" t="s">
        <v>94</v>
      </c>
      <c r="F65" s="43">
        <v>134572.54</v>
      </c>
      <c r="G65" s="44"/>
      <c r="H65" s="44">
        <v>113577.78</v>
      </c>
      <c r="I65" s="89">
        <f t="shared" si="16"/>
        <v>84.398927151111209</v>
      </c>
      <c r="J65" s="89" t="s">
        <v>197</v>
      </c>
    </row>
    <row r="66" spans="1:10" x14ac:dyDescent="0.25">
      <c r="A66" s="12"/>
      <c r="B66" s="12"/>
      <c r="C66" s="91"/>
      <c r="D66" s="12">
        <v>3223</v>
      </c>
      <c r="E66" s="12" t="s">
        <v>114</v>
      </c>
      <c r="F66" s="43">
        <v>3127.1</v>
      </c>
      <c r="G66" s="44"/>
      <c r="H66" s="44">
        <v>18604.05</v>
      </c>
      <c r="I66" s="89">
        <f t="shared" si="16"/>
        <v>594.92980716958209</v>
      </c>
      <c r="J66" s="89" t="s">
        <v>197</v>
      </c>
    </row>
    <row r="67" spans="1:10" x14ac:dyDescent="0.25">
      <c r="A67" s="12"/>
      <c r="B67" s="12"/>
      <c r="C67" s="91"/>
      <c r="D67" s="12">
        <v>3224</v>
      </c>
      <c r="E67" s="12" t="s">
        <v>135</v>
      </c>
      <c r="F67" s="43">
        <v>2738.85</v>
      </c>
      <c r="G67" s="44"/>
      <c r="H67" s="44">
        <v>1937.79</v>
      </c>
      <c r="I67" s="89">
        <f t="shared" si="16"/>
        <v>70.751957938550859</v>
      </c>
      <c r="J67" s="89" t="s">
        <v>197</v>
      </c>
    </row>
    <row r="68" spans="1:10" x14ac:dyDescent="0.25">
      <c r="A68" s="12"/>
      <c r="B68" s="12"/>
      <c r="C68" s="91"/>
      <c r="D68" s="12">
        <v>3225</v>
      </c>
      <c r="E68" s="12" t="s">
        <v>115</v>
      </c>
      <c r="F68" s="43">
        <v>2302</v>
      </c>
      <c r="G68" s="44"/>
      <c r="H68" s="44">
        <v>2986.79</v>
      </c>
      <c r="I68" s="89">
        <f t="shared" si="16"/>
        <v>129.74761077324067</v>
      </c>
      <c r="J68" s="89" t="s">
        <v>197</v>
      </c>
    </row>
    <row r="69" spans="1:10" x14ac:dyDescent="0.25">
      <c r="A69" s="12"/>
      <c r="B69" s="12"/>
      <c r="C69" s="91"/>
      <c r="D69" s="12">
        <v>3227</v>
      </c>
      <c r="E69" s="12" t="s">
        <v>116</v>
      </c>
      <c r="F69" s="43">
        <v>1306.5</v>
      </c>
      <c r="G69" s="44"/>
      <c r="H69" s="44">
        <v>1219.32</v>
      </c>
      <c r="I69" s="89">
        <f t="shared" si="16"/>
        <v>93.327210103329506</v>
      </c>
      <c r="J69" s="89" t="s">
        <v>197</v>
      </c>
    </row>
    <row r="70" spans="1:10" x14ac:dyDescent="0.25">
      <c r="A70" s="12"/>
      <c r="B70" s="12"/>
      <c r="C70" s="12">
        <v>323</v>
      </c>
      <c r="D70" s="12"/>
      <c r="E70" s="12" t="s">
        <v>117</v>
      </c>
      <c r="F70" s="43">
        <f>SUM(F71:F79)</f>
        <v>13981.229999999998</v>
      </c>
      <c r="G70" s="43">
        <f t="shared" ref="G70:H70" si="22">SUM(G71:G79)</f>
        <v>0</v>
      </c>
      <c r="H70" s="43">
        <f t="shared" si="22"/>
        <v>40252.550000000003</v>
      </c>
      <c r="I70" s="89">
        <f t="shared" si="16"/>
        <v>287.90421157509036</v>
      </c>
      <c r="J70" s="89" t="s">
        <v>197</v>
      </c>
    </row>
    <row r="71" spans="1:10" x14ac:dyDescent="0.25">
      <c r="A71" s="12"/>
      <c r="B71" s="12"/>
      <c r="C71" s="91"/>
      <c r="D71" s="12">
        <v>3231</v>
      </c>
      <c r="E71" s="12" t="s">
        <v>118</v>
      </c>
      <c r="F71" s="43">
        <v>1394.59</v>
      </c>
      <c r="G71" s="44"/>
      <c r="H71" s="44">
        <v>1702.43</v>
      </c>
      <c r="I71" s="89">
        <f t="shared" si="16"/>
        <v>122.07387117360659</v>
      </c>
      <c r="J71" s="89" t="s">
        <v>197</v>
      </c>
    </row>
    <row r="72" spans="1:10" x14ac:dyDescent="0.25">
      <c r="A72" s="12"/>
      <c r="B72" s="12"/>
      <c r="C72" s="91"/>
      <c r="D72" s="12">
        <v>3232</v>
      </c>
      <c r="E72" s="12" t="s">
        <v>136</v>
      </c>
      <c r="F72" s="43">
        <v>1832.7</v>
      </c>
      <c r="G72" s="44"/>
      <c r="H72" s="44">
        <v>5521.75</v>
      </c>
      <c r="I72" s="89">
        <f t="shared" si="16"/>
        <v>301.29044579036395</v>
      </c>
      <c r="J72" s="89" t="s">
        <v>197</v>
      </c>
    </row>
    <row r="73" spans="1:10" x14ac:dyDescent="0.25">
      <c r="A73" s="12"/>
      <c r="B73" s="12"/>
      <c r="C73" s="91"/>
      <c r="D73" s="12">
        <v>3233</v>
      </c>
      <c r="E73" s="12" t="s">
        <v>119</v>
      </c>
      <c r="F73" s="43">
        <v>63.72</v>
      </c>
      <c r="G73" s="44"/>
      <c r="H73" s="44">
        <v>63.72</v>
      </c>
      <c r="I73" s="89">
        <f t="shared" si="16"/>
        <v>100</v>
      </c>
      <c r="J73" s="89" t="s">
        <v>197</v>
      </c>
    </row>
    <row r="74" spans="1:10" x14ac:dyDescent="0.25">
      <c r="A74" s="12"/>
      <c r="B74" s="12"/>
      <c r="C74" s="91"/>
      <c r="D74" s="12">
        <v>3234</v>
      </c>
      <c r="E74" s="12" t="s">
        <v>120</v>
      </c>
      <c r="F74" s="43">
        <v>5489.63</v>
      </c>
      <c r="G74" s="44"/>
      <c r="H74" s="44">
        <v>5296.93</v>
      </c>
      <c r="I74" s="89">
        <f t="shared" si="16"/>
        <v>96.489745210515096</v>
      </c>
      <c r="J74" s="89" t="s">
        <v>197</v>
      </c>
    </row>
    <row r="75" spans="1:10" x14ac:dyDescent="0.25">
      <c r="A75" s="12"/>
      <c r="B75" s="12"/>
      <c r="C75" s="91"/>
      <c r="D75" s="12">
        <v>3235</v>
      </c>
      <c r="E75" s="12" t="s">
        <v>121</v>
      </c>
      <c r="F75" s="43">
        <v>1241.22</v>
      </c>
      <c r="G75" s="44"/>
      <c r="H75" s="44">
        <v>1267.05</v>
      </c>
      <c r="I75" s="89">
        <f t="shared" si="16"/>
        <v>102.08101706385652</v>
      </c>
      <c r="J75" s="89" t="s">
        <v>197</v>
      </c>
    </row>
    <row r="76" spans="1:10" x14ac:dyDescent="0.25">
      <c r="A76" s="12"/>
      <c r="B76" s="12"/>
      <c r="C76" s="91"/>
      <c r="D76" s="12">
        <v>3236</v>
      </c>
      <c r="E76" s="12" t="s">
        <v>122</v>
      </c>
      <c r="F76" s="43">
        <v>234.21</v>
      </c>
      <c r="G76" s="44"/>
      <c r="H76" s="44">
        <v>2260.91</v>
      </c>
      <c r="I76" s="89">
        <f t="shared" si="16"/>
        <v>965.33452884163773</v>
      </c>
      <c r="J76" s="89" t="s">
        <v>197</v>
      </c>
    </row>
    <row r="77" spans="1:10" x14ac:dyDescent="0.25">
      <c r="A77" s="12"/>
      <c r="B77" s="12"/>
      <c r="C77" s="91"/>
      <c r="D77" s="12">
        <v>3237</v>
      </c>
      <c r="E77" s="12" t="s">
        <v>123</v>
      </c>
      <c r="F77" s="43">
        <v>825.53</v>
      </c>
      <c r="G77" s="44"/>
      <c r="H77" s="44">
        <v>149.66</v>
      </c>
      <c r="I77" s="89">
        <f t="shared" si="16"/>
        <v>18.128959577483556</v>
      </c>
      <c r="J77" s="89" t="s">
        <v>197</v>
      </c>
    </row>
    <row r="78" spans="1:10" x14ac:dyDescent="0.25">
      <c r="A78" s="12"/>
      <c r="B78" s="12"/>
      <c r="C78" s="91"/>
      <c r="D78" s="12">
        <v>3238</v>
      </c>
      <c r="E78" s="12" t="s">
        <v>124</v>
      </c>
      <c r="F78" s="43">
        <v>929.13</v>
      </c>
      <c r="G78" s="44"/>
      <c r="H78" s="44">
        <v>2225.8000000000002</v>
      </c>
      <c r="I78" s="89">
        <f t="shared" si="16"/>
        <v>239.55743545036756</v>
      </c>
      <c r="J78" s="89" t="s">
        <v>197</v>
      </c>
    </row>
    <row r="79" spans="1:10" x14ac:dyDescent="0.25">
      <c r="A79" s="12"/>
      <c r="B79" s="12"/>
      <c r="C79" s="91"/>
      <c r="D79" s="12">
        <v>3239</v>
      </c>
      <c r="E79" s="12" t="s">
        <v>125</v>
      </c>
      <c r="F79" s="43">
        <v>1970.5</v>
      </c>
      <c r="G79" s="44"/>
      <c r="H79" s="44">
        <v>21764.3</v>
      </c>
      <c r="I79" s="89">
        <f t="shared" si="16"/>
        <v>1104.5064704389749</v>
      </c>
      <c r="J79" s="89" t="s">
        <v>197</v>
      </c>
    </row>
    <row r="80" spans="1:10" x14ac:dyDescent="0.25">
      <c r="A80" s="12"/>
      <c r="B80" s="12"/>
      <c r="C80" s="12">
        <v>329</v>
      </c>
      <c r="D80" s="12"/>
      <c r="E80" s="12" t="s">
        <v>126</v>
      </c>
      <c r="F80" s="43">
        <f>SUM(F81:F87)</f>
        <v>53668.85</v>
      </c>
      <c r="G80" s="43">
        <f t="shared" ref="G80:H80" si="23">SUM(G81:G87)</f>
        <v>0</v>
      </c>
      <c r="H80" s="43">
        <f t="shared" si="23"/>
        <v>44534.270000000004</v>
      </c>
      <c r="I80" s="89">
        <f t="shared" si="16"/>
        <v>82.979735917576036</v>
      </c>
      <c r="J80" s="89" t="s">
        <v>197</v>
      </c>
    </row>
    <row r="81" spans="1:10" x14ac:dyDescent="0.25">
      <c r="A81" s="12"/>
      <c r="B81" s="12"/>
      <c r="C81" s="91"/>
      <c r="D81" s="12">
        <v>3291</v>
      </c>
      <c r="E81" s="12" t="s">
        <v>219</v>
      </c>
      <c r="F81" s="43">
        <v>0</v>
      </c>
      <c r="G81" s="44"/>
      <c r="H81" s="44">
        <v>0</v>
      </c>
      <c r="I81" s="89">
        <v>0</v>
      </c>
      <c r="J81" s="89" t="s">
        <v>197</v>
      </c>
    </row>
    <row r="82" spans="1:10" x14ac:dyDescent="0.25">
      <c r="A82" s="12"/>
      <c r="B82" s="12"/>
      <c r="C82" s="91"/>
      <c r="D82" s="12">
        <v>3292</v>
      </c>
      <c r="E82" s="12" t="s">
        <v>127</v>
      </c>
      <c r="F82" s="43">
        <v>2172.1999999999998</v>
      </c>
      <c r="G82" s="44"/>
      <c r="H82" s="44">
        <v>2172.1999999999998</v>
      </c>
      <c r="I82" s="89">
        <f t="shared" si="16"/>
        <v>100</v>
      </c>
      <c r="J82" s="89" t="s">
        <v>197</v>
      </c>
    </row>
    <row r="83" spans="1:10" x14ac:dyDescent="0.25">
      <c r="A83" s="12"/>
      <c r="B83" s="12"/>
      <c r="C83" s="91"/>
      <c r="D83" s="12">
        <v>3293</v>
      </c>
      <c r="E83" s="12" t="s">
        <v>128</v>
      </c>
      <c r="F83" s="43">
        <v>0</v>
      </c>
      <c r="G83" s="44"/>
      <c r="H83" s="44">
        <v>0</v>
      </c>
      <c r="I83" s="89">
        <v>0</v>
      </c>
      <c r="J83" s="89" t="s">
        <v>197</v>
      </c>
    </row>
    <row r="84" spans="1:10" x14ac:dyDescent="0.25">
      <c r="A84" s="12"/>
      <c r="B84" s="12"/>
      <c r="C84" s="91"/>
      <c r="D84" s="12">
        <v>3294</v>
      </c>
      <c r="E84" s="12" t="s">
        <v>220</v>
      </c>
      <c r="F84" s="43">
        <v>121.36</v>
      </c>
      <c r="G84" s="44"/>
      <c r="H84" s="44">
        <v>223.09</v>
      </c>
      <c r="I84" s="89">
        <f t="shared" si="16"/>
        <v>183.82498352010549</v>
      </c>
      <c r="J84" s="89" t="s">
        <v>197</v>
      </c>
    </row>
    <row r="85" spans="1:10" x14ac:dyDescent="0.25">
      <c r="A85" s="12"/>
      <c r="B85" s="12"/>
      <c r="C85" s="91"/>
      <c r="D85" s="12">
        <v>3295</v>
      </c>
      <c r="E85" s="12" t="s">
        <v>221</v>
      </c>
      <c r="F85" s="43">
        <v>1542.04</v>
      </c>
      <c r="G85" s="44"/>
      <c r="H85" s="44">
        <v>2170</v>
      </c>
      <c r="I85" s="89">
        <f t="shared" si="16"/>
        <v>140.72267904853311</v>
      </c>
      <c r="J85" s="89" t="s">
        <v>197</v>
      </c>
    </row>
    <row r="86" spans="1:10" x14ac:dyDescent="0.25">
      <c r="A86" s="12"/>
      <c r="B86" s="12"/>
      <c r="C86" s="91"/>
      <c r="D86" s="12">
        <v>3296</v>
      </c>
      <c r="E86" s="12" t="s">
        <v>186</v>
      </c>
      <c r="F86" s="43">
        <v>2187.86</v>
      </c>
      <c r="G86" s="44"/>
      <c r="H86" s="44">
        <v>0</v>
      </c>
      <c r="I86" s="89">
        <f t="shared" si="16"/>
        <v>0</v>
      </c>
      <c r="J86" s="89" t="s">
        <v>197</v>
      </c>
    </row>
    <row r="87" spans="1:10" x14ac:dyDescent="0.25">
      <c r="A87" s="12"/>
      <c r="B87" s="12"/>
      <c r="C87" s="91"/>
      <c r="D87" s="12">
        <v>3299</v>
      </c>
      <c r="E87" s="12" t="s">
        <v>126</v>
      </c>
      <c r="F87" s="43">
        <v>47645.39</v>
      </c>
      <c r="G87" s="44"/>
      <c r="H87" s="44">
        <v>39968.980000000003</v>
      </c>
      <c r="I87" s="89">
        <f t="shared" si="16"/>
        <v>83.888451747377886</v>
      </c>
      <c r="J87" s="89" t="s">
        <v>197</v>
      </c>
    </row>
    <row r="88" spans="1:10" x14ac:dyDescent="0.25">
      <c r="A88" s="12"/>
      <c r="B88" s="45">
        <v>34</v>
      </c>
      <c r="C88" s="45"/>
      <c r="D88" s="45"/>
      <c r="E88" s="45" t="s">
        <v>64</v>
      </c>
      <c r="F88" s="49">
        <f>F89</f>
        <v>4619.53</v>
      </c>
      <c r="G88" s="48">
        <v>5351</v>
      </c>
      <c r="H88" s="48">
        <f>H89</f>
        <v>623.76</v>
      </c>
      <c r="I88" s="42">
        <f t="shared" si="16"/>
        <v>13.502672349784502</v>
      </c>
      <c r="J88" s="42">
        <f t="shared" ref="J88:J92" si="24">H88/G88*100</f>
        <v>11.656886563259205</v>
      </c>
    </row>
    <row r="89" spans="1:10" x14ac:dyDescent="0.25">
      <c r="A89" s="12"/>
      <c r="B89" s="12"/>
      <c r="C89" s="12">
        <v>343</v>
      </c>
      <c r="D89" s="12"/>
      <c r="E89" s="12" t="s">
        <v>132</v>
      </c>
      <c r="F89" s="43">
        <f>F90+F91</f>
        <v>4619.53</v>
      </c>
      <c r="G89" s="43">
        <f t="shared" ref="G89" si="25">G90+G91</f>
        <v>0</v>
      </c>
      <c r="H89" s="43">
        <f>H90+H91</f>
        <v>623.76</v>
      </c>
      <c r="I89" s="89">
        <f t="shared" si="16"/>
        <v>13.502672349784502</v>
      </c>
      <c r="J89" s="89" t="s">
        <v>197</v>
      </c>
    </row>
    <row r="90" spans="1:10" x14ac:dyDescent="0.25">
      <c r="A90" s="12"/>
      <c r="B90" s="12"/>
      <c r="C90" s="12"/>
      <c r="D90" s="12">
        <v>3431</v>
      </c>
      <c r="E90" s="12" t="s">
        <v>133</v>
      </c>
      <c r="F90" s="43">
        <v>536.28</v>
      </c>
      <c r="G90" s="44"/>
      <c r="H90" s="44">
        <v>621.6</v>
      </c>
      <c r="I90" s="89">
        <f t="shared" si="16"/>
        <v>115.90959946296712</v>
      </c>
      <c r="J90" s="89" t="s">
        <v>197</v>
      </c>
    </row>
    <row r="91" spans="1:10" x14ac:dyDescent="0.25">
      <c r="A91" s="12"/>
      <c r="B91" s="12"/>
      <c r="C91" s="12"/>
      <c r="D91" s="12">
        <v>3433</v>
      </c>
      <c r="E91" s="12" t="s">
        <v>185</v>
      </c>
      <c r="F91" s="43">
        <v>4083.25</v>
      </c>
      <c r="G91" s="44"/>
      <c r="H91" s="44">
        <v>2.16</v>
      </c>
      <c r="I91" s="89">
        <f t="shared" si="16"/>
        <v>5.2899038755892983E-2</v>
      </c>
      <c r="J91" s="89" t="s">
        <v>197</v>
      </c>
    </row>
    <row r="92" spans="1:10" ht="38.25" x14ac:dyDescent="0.25">
      <c r="A92" s="12"/>
      <c r="B92" s="45">
        <v>37</v>
      </c>
      <c r="C92" s="45"/>
      <c r="D92" s="45"/>
      <c r="E92" s="46" t="s">
        <v>65</v>
      </c>
      <c r="F92" s="49">
        <f>F93</f>
        <v>0</v>
      </c>
      <c r="G92" s="49">
        <v>102050</v>
      </c>
      <c r="H92" s="49">
        <f t="shared" ref="H92" si="26">H93</f>
        <v>198.54</v>
      </c>
      <c r="I92" s="95">
        <v>0</v>
      </c>
      <c r="J92" s="95">
        <f t="shared" si="24"/>
        <v>0.19455169034786868</v>
      </c>
    </row>
    <row r="93" spans="1:10" ht="25.5" x14ac:dyDescent="0.25">
      <c r="A93" s="12"/>
      <c r="B93" s="12"/>
      <c r="C93" s="12">
        <v>372</v>
      </c>
      <c r="D93" s="12"/>
      <c r="E93" s="41" t="s">
        <v>177</v>
      </c>
      <c r="F93" s="43">
        <f>F94+F95</f>
        <v>0</v>
      </c>
      <c r="G93" s="43">
        <f t="shared" ref="G93:H93" si="27">G94+G95</f>
        <v>0</v>
      </c>
      <c r="H93" s="43">
        <f t="shared" si="27"/>
        <v>198.54</v>
      </c>
      <c r="I93" s="89">
        <v>0</v>
      </c>
      <c r="J93" s="89" t="s">
        <v>197</v>
      </c>
    </row>
    <row r="94" spans="1:10" x14ac:dyDescent="0.25">
      <c r="A94" s="12"/>
      <c r="B94" s="12"/>
      <c r="C94" s="12"/>
      <c r="D94" s="12">
        <v>3721</v>
      </c>
      <c r="E94" s="41" t="s">
        <v>280</v>
      </c>
      <c r="F94" s="43">
        <v>0</v>
      </c>
      <c r="G94" s="43">
        <v>0</v>
      </c>
      <c r="H94" s="43">
        <v>198.54</v>
      </c>
      <c r="I94" s="89">
        <v>0</v>
      </c>
      <c r="J94" s="89"/>
    </row>
    <row r="95" spans="1:10" x14ac:dyDescent="0.25">
      <c r="A95" s="12"/>
      <c r="B95" s="12"/>
      <c r="C95" s="12"/>
      <c r="D95" s="12">
        <v>3722</v>
      </c>
      <c r="E95" s="41" t="s">
        <v>222</v>
      </c>
      <c r="F95" s="43">
        <v>0</v>
      </c>
      <c r="G95" s="43"/>
      <c r="H95" s="43">
        <v>0</v>
      </c>
      <c r="I95" s="89">
        <v>0</v>
      </c>
      <c r="J95" s="89" t="s">
        <v>197</v>
      </c>
    </row>
    <row r="96" spans="1:10" x14ac:dyDescent="0.25">
      <c r="A96" s="12"/>
      <c r="B96" s="45">
        <v>38</v>
      </c>
      <c r="C96" s="45"/>
      <c r="D96" s="45"/>
      <c r="E96" s="46" t="s">
        <v>189</v>
      </c>
      <c r="F96" s="49">
        <f>F97</f>
        <v>1909.25</v>
      </c>
      <c r="G96" s="49">
        <v>2000</v>
      </c>
      <c r="H96" s="49">
        <f>H97</f>
        <v>1934.09</v>
      </c>
      <c r="I96" s="42">
        <f t="shared" si="16"/>
        <v>101.30103443760639</v>
      </c>
      <c r="J96" s="42">
        <f t="shared" ref="J96" si="28">H96/G96*100</f>
        <v>96.704499999999996</v>
      </c>
    </row>
    <row r="97" spans="1:10" x14ac:dyDescent="0.25">
      <c r="A97" s="12"/>
      <c r="B97" s="12"/>
      <c r="C97" s="12">
        <v>381</v>
      </c>
      <c r="D97" s="12"/>
      <c r="E97" s="41" t="s">
        <v>211</v>
      </c>
      <c r="F97" s="43">
        <f>F98</f>
        <v>1909.25</v>
      </c>
      <c r="G97" s="43"/>
      <c r="H97" s="43">
        <f>H98</f>
        <v>1934.09</v>
      </c>
      <c r="I97" s="89">
        <f t="shared" si="16"/>
        <v>101.30103443760639</v>
      </c>
      <c r="J97" s="89" t="s">
        <v>197</v>
      </c>
    </row>
    <row r="98" spans="1:10" x14ac:dyDescent="0.25">
      <c r="A98" s="12"/>
      <c r="B98" s="12"/>
      <c r="C98" s="12"/>
      <c r="D98" s="12">
        <v>3812</v>
      </c>
      <c r="E98" s="41" t="s">
        <v>190</v>
      </c>
      <c r="F98" s="43">
        <v>1909.25</v>
      </c>
      <c r="G98" s="43"/>
      <c r="H98" s="43">
        <v>1934.09</v>
      </c>
      <c r="I98" s="89">
        <f t="shared" si="16"/>
        <v>101.30103443760639</v>
      </c>
      <c r="J98" s="89" t="s">
        <v>197</v>
      </c>
    </row>
    <row r="99" spans="1:10" ht="25.5" x14ac:dyDescent="0.25">
      <c r="A99" s="14">
        <v>4</v>
      </c>
      <c r="B99" s="14"/>
      <c r="C99" s="14"/>
      <c r="D99" s="14"/>
      <c r="E99" s="24" t="s">
        <v>11</v>
      </c>
      <c r="F99" s="49">
        <f>F100+F111</f>
        <v>2838.44</v>
      </c>
      <c r="G99" s="49">
        <f>SUM(G100:G115)</f>
        <v>199650</v>
      </c>
      <c r="H99" s="49">
        <f>H100+H111</f>
        <v>110407.9</v>
      </c>
      <c r="I99" s="95">
        <f t="shared" ref="I99:I110" si="29">H99/F99*100</f>
        <v>3889.7387297247783</v>
      </c>
      <c r="J99" s="95">
        <f t="shared" ref="J99:J111" si="30">H99/G99*100</f>
        <v>55.300726270974195</v>
      </c>
    </row>
    <row r="100" spans="1:10" ht="25.5" x14ac:dyDescent="0.25">
      <c r="A100" s="14"/>
      <c r="B100" s="14">
        <v>42</v>
      </c>
      <c r="C100" s="14"/>
      <c r="D100" s="14"/>
      <c r="E100" s="24" t="s">
        <v>28</v>
      </c>
      <c r="F100" s="49">
        <f>F101+F103+F109</f>
        <v>2838.44</v>
      </c>
      <c r="G100" s="49">
        <v>19650</v>
      </c>
      <c r="H100" s="49">
        <f t="shared" ref="G100:H100" si="31">H101+H103+H109</f>
        <v>87307.5</v>
      </c>
      <c r="I100" s="95">
        <f t="shared" si="29"/>
        <v>3075.8973238821322</v>
      </c>
      <c r="J100" s="95">
        <v>0</v>
      </c>
    </row>
    <row r="101" spans="1:10" x14ac:dyDescent="0.25">
      <c r="A101" s="14"/>
      <c r="B101" s="14"/>
      <c r="C101" s="16">
        <v>421</v>
      </c>
      <c r="D101" s="16"/>
      <c r="E101" s="25" t="s">
        <v>281</v>
      </c>
      <c r="F101" s="43">
        <f>F102</f>
        <v>0</v>
      </c>
      <c r="G101" s="43">
        <f t="shared" ref="G101:H101" si="32">G102</f>
        <v>0</v>
      </c>
      <c r="H101" s="43">
        <f t="shared" si="32"/>
        <v>82369.179999999993</v>
      </c>
      <c r="I101" s="89">
        <v>0</v>
      </c>
      <c r="J101" s="96" t="s">
        <v>197</v>
      </c>
    </row>
    <row r="102" spans="1:10" x14ac:dyDescent="0.25">
      <c r="A102" s="14"/>
      <c r="B102" s="14"/>
      <c r="C102" s="16"/>
      <c r="D102" s="16">
        <v>4214</v>
      </c>
      <c r="E102" s="25" t="s">
        <v>282</v>
      </c>
      <c r="F102" s="43">
        <v>0</v>
      </c>
      <c r="G102" s="43">
        <v>0</v>
      </c>
      <c r="H102" s="43">
        <v>82369.179999999993</v>
      </c>
      <c r="I102" s="89">
        <v>0</v>
      </c>
      <c r="J102" s="96" t="s">
        <v>197</v>
      </c>
    </row>
    <row r="103" spans="1:10" x14ac:dyDescent="0.25">
      <c r="A103" s="14"/>
      <c r="B103" s="16"/>
      <c r="C103" s="269">
        <v>422</v>
      </c>
      <c r="D103" s="16"/>
      <c r="E103" s="93" t="s">
        <v>147</v>
      </c>
      <c r="F103" s="43">
        <f>SUM(F104:F108)</f>
        <v>1656.25</v>
      </c>
      <c r="G103" s="43">
        <f t="shared" ref="G103:H103" si="33">SUM(G104:G108)</f>
        <v>0</v>
      </c>
      <c r="H103" s="43">
        <f t="shared" si="33"/>
        <v>660</v>
      </c>
      <c r="I103" s="89">
        <f t="shared" si="29"/>
        <v>39.849056603773583</v>
      </c>
      <c r="J103" s="89" t="s">
        <v>197</v>
      </c>
    </row>
    <row r="104" spans="1:10" x14ac:dyDescent="0.25">
      <c r="A104" s="14"/>
      <c r="B104" s="16"/>
      <c r="C104" s="90"/>
      <c r="D104" s="92">
        <v>4221</v>
      </c>
      <c r="E104" s="94" t="s">
        <v>148</v>
      </c>
      <c r="F104" s="43">
        <v>0</v>
      </c>
      <c r="G104" s="44"/>
      <c r="H104" s="44">
        <v>660</v>
      </c>
      <c r="I104" s="89" t="e">
        <f t="shared" si="29"/>
        <v>#DIV/0!</v>
      </c>
      <c r="J104" s="89" t="s">
        <v>197</v>
      </c>
    </row>
    <row r="105" spans="1:10" x14ac:dyDescent="0.25">
      <c r="A105" s="14"/>
      <c r="B105" s="16"/>
      <c r="C105" s="90"/>
      <c r="D105" s="92">
        <v>4222</v>
      </c>
      <c r="E105" s="94" t="s">
        <v>167</v>
      </c>
      <c r="F105" s="43">
        <v>0</v>
      </c>
      <c r="G105" s="44"/>
      <c r="H105" s="44">
        <v>0</v>
      </c>
      <c r="I105" s="89">
        <v>0</v>
      </c>
      <c r="J105" s="89" t="s">
        <v>197</v>
      </c>
    </row>
    <row r="106" spans="1:10" x14ac:dyDescent="0.25">
      <c r="A106" s="14"/>
      <c r="B106" s="16"/>
      <c r="C106" s="90"/>
      <c r="D106" s="92">
        <v>4223</v>
      </c>
      <c r="E106" s="94" t="s">
        <v>223</v>
      </c>
      <c r="F106" s="43">
        <v>1125</v>
      </c>
      <c r="G106" s="44"/>
      <c r="H106" s="44">
        <v>0</v>
      </c>
      <c r="I106" s="89">
        <v>112500</v>
      </c>
      <c r="J106" s="89" t="s">
        <v>197</v>
      </c>
    </row>
    <row r="107" spans="1:10" x14ac:dyDescent="0.25">
      <c r="A107" s="14"/>
      <c r="B107" s="16"/>
      <c r="C107" s="90"/>
      <c r="D107" s="92">
        <v>4226</v>
      </c>
      <c r="E107" s="94" t="s">
        <v>169</v>
      </c>
      <c r="F107" s="43">
        <v>0</v>
      </c>
      <c r="G107" s="44"/>
      <c r="H107" s="44">
        <v>0</v>
      </c>
      <c r="I107" s="89">
        <v>0</v>
      </c>
      <c r="J107" s="89" t="s">
        <v>197</v>
      </c>
    </row>
    <row r="108" spans="1:10" ht="26.25" x14ac:dyDescent="0.25">
      <c r="A108" s="14"/>
      <c r="B108" s="16"/>
      <c r="C108" s="90"/>
      <c r="D108" s="92">
        <v>4227</v>
      </c>
      <c r="E108" s="94" t="s">
        <v>170</v>
      </c>
      <c r="F108" s="43">
        <v>531.25</v>
      </c>
      <c r="G108" s="44"/>
      <c r="H108" s="44">
        <v>0</v>
      </c>
      <c r="I108" s="89">
        <f t="shared" si="29"/>
        <v>0</v>
      </c>
      <c r="J108" s="89" t="s">
        <v>197</v>
      </c>
    </row>
    <row r="109" spans="1:10" ht="26.25" x14ac:dyDescent="0.25">
      <c r="A109" s="14"/>
      <c r="B109" s="16"/>
      <c r="C109" s="269">
        <v>424</v>
      </c>
      <c r="D109" s="16"/>
      <c r="E109" s="93" t="s">
        <v>171</v>
      </c>
      <c r="F109" s="43">
        <f>F110</f>
        <v>1182.19</v>
      </c>
      <c r="G109" s="43">
        <f t="shared" ref="G109:H109" si="34">G110</f>
        <v>0</v>
      </c>
      <c r="H109" s="43">
        <f t="shared" si="34"/>
        <v>4278.32</v>
      </c>
      <c r="I109" s="89">
        <f t="shared" si="29"/>
        <v>361.89783368155707</v>
      </c>
      <c r="J109" s="89" t="s">
        <v>197</v>
      </c>
    </row>
    <row r="110" spans="1:10" x14ac:dyDescent="0.25">
      <c r="A110" s="14"/>
      <c r="B110" s="16"/>
      <c r="C110" s="90"/>
      <c r="D110" s="16">
        <v>4241</v>
      </c>
      <c r="E110" s="94" t="s">
        <v>172</v>
      </c>
      <c r="F110" s="43">
        <v>1182.19</v>
      </c>
      <c r="G110" s="44"/>
      <c r="H110" s="44">
        <v>4278.32</v>
      </c>
      <c r="I110" s="89">
        <f t="shared" si="29"/>
        <v>361.89783368155707</v>
      </c>
      <c r="J110" s="89" t="s">
        <v>197</v>
      </c>
    </row>
    <row r="111" spans="1:10" ht="25.5" x14ac:dyDescent="0.25">
      <c r="A111" s="14"/>
      <c r="B111" s="11">
        <v>45</v>
      </c>
      <c r="C111" s="11"/>
      <c r="D111" s="11"/>
      <c r="E111" s="24" t="s">
        <v>66</v>
      </c>
      <c r="F111" s="49">
        <v>0</v>
      </c>
      <c r="G111" s="48">
        <v>180000</v>
      </c>
      <c r="H111" s="38">
        <f>H112+H114</f>
        <v>23100.400000000001</v>
      </c>
      <c r="I111" s="95">
        <v>9630913</v>
      </c>
      <c r="J111" s="95">
        <f t="shared" si="30"/>
        <v>12.833555555555556</v>
      </c>
    </row>
    <row r="112" spans="1:10" ht="26.25" x14ac:dyDescent="0.25">
      <c r="A112" s="14"/>
      <c r="B112" s="16"/>
      <c r="C112" s="269">
        <v>451</v>
      </c>
      <c r="D112" s="16"/>
      <c r="E112" s="94" t="s">
        <v>101</v>
      </c>
      <c r="F112" s="43">
        <v>0</v>
      </c>
      <c r="G112" s="44"/>
      <c r="H112" s="44">
        <f>H113</f>
        <v>23100.400000000001</v>
      </c>
      <c r="I112" s="96">
        <v>9305913</v>
      </c>
      <c r="J112" s="96" t="s">
        <v>197</v>
      </c>
    </row>
    <row r="113" spans="1:10" ht="26.25" x14ac:dyDescent="0.25">
      <c r="A113" s="14"/>
      <c r="B113" s="16"/>
      <c r="C113" s="90"/>
      <c r="D113" s="16">
        <v>4511</v>
      </c>
      <c r="E113" s="94" t="s">
        <v>101</v>
      </c>
      <c r="F113" s="43">
        <v>0</v>
      </c>
      <c r="G113" s="44"/>
      <c r="H113" s="44">
        <v>23100.400000000001</v>
      </c>
      <c r="I113" s="96">
        <v>9305913</v>
      </c>
      <c r="J113" s="96" t="s">
        <v>197</v>
      </c>
    </row>
    <row r="114" spans="1:10" x14ac:dyDescent="0.25">
      <c r="A114" s="14"/>
      <c r="B114" s="16"/>
      <c r="C114" s="269">
        <v>452</v>
      </c>
      <c r="D114" s="16"/>
      <c r="E114" s="94" t="s">
        <v>224</v>
      </c>
      <c r="F114" s="43">
        <v>0</v>
      </c>
      <c r="G114" s="44"/>
      <c r="H114" s="44">
        <f>H115</f>
        <v>0</v>
      </c>
      <c r="I114" s="96">
        <v>325000</v>
      </c>
      <c r="J114" s="96" t="s">
        <v>197</v>
      </c>
    </row>
    <row r="115" spans="1:10" x14ac:dyDescent="0.25">
      <c r="A115" s="15"/>
      <c r="B115" s="15"/>
      <c r="C115" s="15"/>
      <c r="D115" s="15">
        <v>4521</v>
      </c>
      <c r="E115" s="94" t="s">
        <v>224</v>
      </c>
      <c r="F115" s="43">
        <v>0</v>
      </c>
      <c r="G115" s="44"/>
      <c r="H115" s="85">
        <v>0</v>
      </c>
      <c r="I115" s="96">
        <v>325000</v>
      </c>
      <c r="J115" s="96" t="s">
        <v>197</v>
      </c>
    </row>
    <row r="118" spans="1:10" x14ac:dyDescent="0.25">
      <c r="A118" s="14"/>
      <c r="B118" s="11"/>
      <c r="C118" s="11"/>
      <c r="D118" s="11"/>
      <c r="E118" s="98" t="s">
        <v>225</v>
      </c>
      <c r="F118" s="103">
        <f>F11</f>
        <v>1224284.2099999997</v>
      </c>
      <c r="G118" s="103">
        <f>G11</f>
        <v>2975720</v>
      </c>
      <c r="H118" s="103">
        <f>H11</f>
        <v>1629483.94</v>
      </c>
      <c r="I118" s="101">
        <f t="shared" ref="I118:I120" si="35">H118/F118*100</f>
        <v>133.09686808751707</v>
      </c>
      <c r="J118" s="101">
        <f t="shared" ref="J118:J120" si="36">H118/G118*100</f>
        <v>54.759316736789756</v>
      </c>
    </row>
    <row r="119" spans="1:10" x14ac:dyDescent="0.25">
      <c r="A119" s="14"/>
      <c r="B119" s="16"/>
      <c r="C119" s="92"/>
      <c r="D119" s="16"/>
      <c r="E119" s="102" t="s">
        <v>226</v>
      </c>
      <c r="F119" s="99">
        <v>13588.98</v>
      </c>
      <c r="G119" s="99">
        <v>2000</v>
      </c>
      <c r="H119" s="100">
        <v>1907.83</v>
      </c>
      <c r="I119" s="101">
        <f t="shared" si="35"/>
        <v>14.039537919696695</v>
      </c>
      <c r="J119" s="101">
        <f t="shared" si="36"/>
        <v>95.391499999999994</v>
      </c>
    </row>
    <row r="120" spans="1:10" x14ac:dyDescent="0.25">
      <c r="A120" s="14"/>
      <c r="B120" s="16"/>
      <c r="C120" s="90"/>
      <c r="D120" s="16"/>
      <c r="E120" s="102" t="s">
        <v>227</v>
      </c>
      <c r="F120" s="99">
        <f>F45</f>
        <v>1255745.23</v>
      </c>
      <c r="G120" s="99">
        <f>G45</f>
        <v>2977720</v>
      </c>
      <c r="H120" s="99">
        <f>H45</f>
        <v>1661598.1300000001</v>
      </c>
      <c r="I120" s="101">
        <f t="shared" si="35"/>
        <v>132.3196847819203</v>
      </c>
      <c r="J120" s="101">
        <f t="shared" si="36"/>
        <v>55.801019907848961</v>
      </c>
    </row>
  </sheetData>
  <mergeCells count="7">
    <mergeCell ref="A44:D44"/>
    <mergeCell ref="A41:J41"/>
    <mergeCell ref="A1:J1"/>
    <mergeCell ref="A3:J3"/>
    <mergeCell ref="A5:J5"/>
    <mergeCell ref="A7:J7"/>
    <mergeCell ref="A10:D10"/>
  </mergeCells>
  <pageMargins left="0.7" right="0.7" top="0.75" bottom="0.75" header="0.3" footer="0.3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2"/>
  <sheetViews>
    <sheetView topLeftCell="A40" workbookViewId="0">
      <selection activeCell="D53" sqref="D53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254" t="s">
        <v>258</v>
      </c>
      <c r="B1" s="254"/>
      <c r="C1" s="254"/>
      <c r="D1" s="254"/>
      <c r="E1" s="254"/>
      <c r="F1" s="254"/>
      <c r="G1" s="40"/>
      <c r="H1" s="40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254" t="s">
        <v>17</v>
      </c>
      <c r="B3" s="254"/>
      <c r="C3" s="254"/>
      <c r="D3" s="254"/>
      <c r="E3" s="254"/>
      <c r="F3" s="254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254" t="s">
        <v>3</v>
      </c>
      <c r="B5" s="254"/>
      <c r="C5" s="254"/>
      <c r="D5" s="254"/>
      <c r="E5" s="254"/>
      <c r="F5" s="254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254" t="s">
        <v>42</v>
      </c>
      <c r="B7" s="254"/>
      <c r="C7" s="254"/>
      <c r="D7" s="254"/>
      <c r="E7" s="254"/>
      <c r="F7" s="254"/>
    </row>
    <row r="8" spans="1:10" ht="18" x14ac:dyDescent="0.25">
      <c r="A8" s="4"/>
      <c r="B8" s="4"/>
      <c r="C8" s="4"/>
      <c r="D8" s="4"/>
      <c r="E8" s="5"/>
      <c r="F8" s="5"/>
    </row>
    <row r="9" spans="1:10" x14ac:dyDescent="0.25">
      <c r="A9" s="20" t="s">
        <v>44</v>
      </c>
      <c r="B9" s="19" t="s">
        <v>254</v>
      </c>
      <c r="C9" s="20" t="s">
        <v>255</v>
      </c>
      <c r="D9" s="20" t="s">
        <v>256</v>
      </c>
      <c r="E9" s="20" t="s">
        <v>192</v>
      </c>
      <c r="F9" s="20" t="s">
        <v>192</v>
      </c>
    </row>
    <row r="10" spans="1:10" x14ac:dyDescent="0.25">
      <c r="A10" s="20">
        <v>1</v>
      </c>
      <c r="B10" s="19">
        <v>2</v>
      </c>
      <c r="C10" s="19">
        <v>3</v>
      </c>
      <c r="D10" s="19">
        <v>4</v>
      </c>
      <c r="E10" s="19" t="s">
        <v>193</v>
      </c>
      <c r="F10" s="19" t="s">
        <v>194</v>
      </c>
    </row>
    <row r="11" spans="1:10" x14ac:dyDescent="0.25">
      <c r="A11" s="35" t="s">
        <v>0</v>
      </c>
      <c r="B11" s="42">
        <f>B12+B14+B16+B20+B25+B27</f>
        <v>1224284.21</v>
      </c>
      <c r="C11" s="42">
        <f t="shared" ref="C11:D11" si="0">C12+C14+C16+C20+C25+C27</f>
        <v>2977720</v>
      </c>
      <c r="D11" s="42">
        <f t="shared" si="0"/>
        <v>1629483.94</v>
      </c>
      <c r="E11" s="42">
        <f>D11/B11*100</f>
        <v>133.09686808751704</v>
      </c>
      <c r="F11" s="42">
        <f>D11/C11*100</f>
        <v>54.722537377590911</v>
      </c>
    </row>
    <row r="12" spans="1:10" x14ac:dyDescent="0.25">
      <c r="A12" s="24" t="s">
        <v>47</v>
      </c>
      <c r="B12" s="47">
        <f>B13</f>
        <v>7368.71</v>
      </c>
      <c r="C12" s="47">
        <f t="shared" ref="C12:D12" si="1">C13</f>
        <v>97311.5</v>
      </c>
      <c r="D12" s="47">
        <f t="shared" si="1"/>
        <v>8806.6</v>
      </c>
      <c r="E12" s="42">
        <f t="shared" ref="E12:E26" si="2">D12/B12*100</f>
        <v>119.51345622232385</v>
      </c>
      <c r="F12" s="42">
        <f t="shared" ref="F12:F28" si="3">D12/C12*100</f>
        <v>9.0499067427796298</v>
      </c>
    </row>
    <row r="13" spans="1:10" x14ac:dyDescent="0.25">
      <c r="A13" s="13" t="s">
        <v>67</v>
      </c>
      <c r="B13" s="44">
        <v>7368.71</v>
      </c>
      <c r="C13" s="44">
        <v>97311.5</v>
      </c>
      <c r="D13" s="85">
        <v>8806.6</v>
      </c>
      <c r="E13" s="42">
        <f t="shared" si="2"/>
        <v>119.51345622232385</v>
      </c>
      <c r="F13" s="42">
        <f t="shared" si="3"/>
        <v>9.0499067427796298</v>
      </c>
    </row>
    <row r="14" spans="1:10" x14ac:dyDescent="0.25">
      <c r="A14" s="46" t="s">
        <v>49</v>
      </c>
      <c r="B14" s="48">
        <f>B15</f>
        <v>3862.17</v>
      </c>
      <c r="C14" s="48">
        <f t="shared" ref="C14:D14" si="4">C15</f>
        <v>5786</v>
      </c>
      <c r="D14" s="48">
        <f t="shared" si="4"/>
        <v>3926.1</v>
      </c>
      <c r="E14" s="42">
        <f t="shared" si="2"/>
        <v>101.65528705365119</v>
      </c>
      <c r="F14" s="42">
        <f t="shared" si="3"/>
        <v>67.855167646042176</v>
      </c>
    </row>
    <row r="15" spans="1:10" x14ac:dyDescent="0.25">
      <c r="A15" s="13" t="s">
        <v>74</v>
      </c>
      <c r="B15" s="43">
        <v>3862.17</v>
      </c>
      <c r="C15" s="44">
        <v>5786</v>
      </c>
      <c r="D15" s="44">
        <v>3926.1</v>
      </c>
      <c r="E15" s="42">
        <f t="shared" si="2"/>
        <v>101.65528705365119</v>
      </c>
      <c r="F15" s="42">
        <f t="shared" si="3"/>
        <v>67.855167646042176</v>
      </c>
    </row>
    <row r="16" spans="1:10" ht="25.5" x14ac:dyDescent="0.25">
      <c r="A16" s="11" t="s">
        <v>46</v>
      </c>
      <c r="B16" s="49">
        <f>SUM(B17:B19)</f>
        <v>80000.63</v>
      </c>
      <c r="C16" s="49">
        <f t="shared" ref="C16:D16" si="5">SUM(C17:C19)</f>
        <v>165545</v>
      </c>
      <c r="D16" s="49">
        <f t="shared" si="5"/>
        <v>84656.62</v>
      </c>
      <c r="E16" s="42">
        <f t="shared" si="2"/>
        <v>105.81994166795936</v>
      </c>
      <c r="F16" s="42">
        <f t="shared" si="3"/>
        <v>51.138131625841908</v>
      </c>
    </row>
    <row r="17" spans="1:6" ht="25.5" x14ac:dyDescent="0.25">
      <c r="A17" s="17" t="s">
        <v>68</v>
      </c>
      <c r="B17" s="43">
        <v>37201.99</v>
      </c>
      <c r="C17" s="44">
        <v>81640</v>
      </c>
      <c r="D17" s="44">
        <v>51375.3</v>
      </c>
      <c r="E17" s="42">
        <f t="shared" si="2"/>
        <v>138.09825764696996</v>
      </c>
      <c r="F17" s="42">
        <f t="shared" si="3"/>
        <v>62.929078882900548</v>
      </c>
    </row>
    <row r="18" spans="1:6" ht="25.5" x14ac:dyDescent="0.25">
      <c r="A18" s="17" t="s">
        <v>69</v>
      </c>
      <c r="B18" s="43">
        <v>42798.64</v>
      </c>
      <c r="C18" s="44">
        <v>82905</v>
      </c>
      <c r="D18" s="44">
        <v>33281.32</v>
      </c>
      <c r="E18" s="42">
        <f t="shared" si="2"/>
        <v>77.762564417934783</v>
      </c>
      <c r="F18" s="42">
        <f t="shared" si="3"/>
        <v>40.143923768168385</v>
      </c>
    </row>
    <row r="19" spans="1:6" ht="25.5" x14ac:dyDescent="0.25">
      <c r="A19" s="17" t="s">
        <v>70</v>
      </c>
      <c r="B19" s="43">
        <v>0</v>
      </c>
      <c r="C19" s="44">
        <v>1000</v>
      </c>
      <c r="D19" s="44">
        <v>0</v>
      </c>
      <c r="E19" s="42">
        <v>0</v>
      </c>
      <c r="F19" s="42">
        <v>0</v>
      </c>
    </row>
    <row r="20" spans="1:6" x14ac:dyDescent="0.25">
      <c r="A20" s="35" t="s">
        <v>45</v>
      </c>
      <c r="B20" s="49">
        <f>SUM(B21:B24)</f>
        <v>1127473.8399999999</v>
      </c>
      <c r="C20" s="49">
        <f t="shared" ref="C20:D20" si="6">SUM(C21:C24)</f>
        <v>2702927.5</v>
      </c>
      <c r="D20" s="49">
        <f t="shared" si="6"/>
        <v>1528794.6199999999</v>
      </c>
      <c r="E20" s="42">
        <f t="shared" si="2"/>
        <v>135.59468661374885</v>
      </c>
      <c r="F20" s="42">
        <f t="shared" si="3"/>
        <v>56.560696504068261</v>
      </c>
    </row>
    <row r="21" spans="1:6" ht="38.25" x14ac:dyDescent="0.25">
      <c r="A21" s="17" t="s">
        <v>71</v>
      </c>
      <c r="B21" s="43">
        <v>10374.16</v>
      </c>
      <c r="C21" s="44">
        <v>350</v>
      </c>
      <c r="D21" s="44">
        <v>0</v>
      </c>
      <c r="E21" s="42">
        <f t="shared" si="2"/>
        <v>0</v>
      </c>
      <c r="F21" s="42">
        <f t="shared" si="3"/>
        <v>0</v>
      </c>
    </row>
    <row r="22" spans="1:6" x14ac:dyDescent="0.25">
      <c r="A22" s="17" t="s">
        <v>191</v>
      </c>
      <c r="B22" s="43">
        <v>0</v>
      </c>
      <c r="C22" s="44">
        <v>1000</v>
      </c>
      <c r="D22" s="44">
        <v>0</v>
      </c>
      <c r="E22" s="42">
        <v>0</v>
      </c>
      <c r="F22" s="42">
        <v>0</v>
      </c>
    </row>
    <row r="23" spans="1:6" x14ac:dyDescent="0.25">
      <c r="A23" s="13" t="s">
        <v>72</v>
      </c>
      <c r="B23" s="43">
        <v>1078351.8899999999</v>
      </c>
      <c r="C23" s="44">
        <v>2656825</v>
      </c>
      <c r="D23" s="44">
        <v>1492581.24</v>
      </c>
      <c r="E23" s="42">
        <f t="shared" si="2"/>
        <v>138.41318903794939</v>
      </c>
      <c r="F23" s="42">
        <f t="shared" si="3"/>
        <v>56.179132611293561</v>
      </c>
    </row>
    <row r="24" spans="1:6" x14ac:dyDescent="0.25">
      <c r="A24" s="13" t="s">
        <v>73</v>
      </c>
      <c r="B24" s="43">
        <v>38747.79</v>
      </c>
      <c r="C24" s="44">
        <v>44752.5</v>
      </c>
      <c r="D24" s="44">
        <v>36213.379999999997</v>
      </c>
      <c r="E24" s="42">
        <f t="shared" si="2"/>
        <v>93.459214060982561</v>
      </c>
      <c r="F24" s="42">
        <f t="shared" si="3"/>
        <v>80.919233562370806</v>
      </c>
    </row>
    <row r="25" spans="1:6" x14ac:dyDescent="0.25">
      <c r="A25" s="45" t="s">
        <v>75</v>
      </c>
      <c r="B25" s="49">
        <f>B26</f>
        <v>5578.86</v>
      </c>
      <c r="C25" s="49">
        <f t="shared" ref="C25:D25" si="7">C26</f>
        <v>5650</v>
      </c>
      <c r="D25" s="49">
        <f t="shared" si="7"/>
        <v>3300</v>
      </c>
      <c r="E25" s="42">
        <f t="shared" si="2"/>
        <v>59.151869736827955</v>
      </c>
      <c r="F25" s="42">
        <f t="shared" si="3"/>
        <v>58.407079646017699</v>
      </c>
    </row>
    <row r="26" spans="1:6" x14ac:dyDescent="0.25">
      <c r="A26" s="13" t="s">
        <v>77</v>
      </c>
      <c r="B26" s="43">
        <v>5578.86</v>
      </c>
      <c r="C26" s="44">
        <v>5650</v>
      </c>
      <c r="D26" s="44">
        <v>3300</v>
      </c>
      <c r="E26" s="42">
        <f t="shared" si="2"/>
        <v>59.151869736827955</v>
      </c>
      <c r="F26" s="42">
        <f t="shared" si="3"/>
        <v>58.407079646017699</v>
      </c>
    </row>
    <row r="27" spans="1:6" ht="25.5" x14ac:dyDescent="0.25">
      <c r="A27" s="46" t="s">
        <v>76</v>
      </c>
      <c r="B27" s="49">
        <f>B28</f>
        <v>0</v>
      </c>
      <c r="C27" s="49">
        <f t="shared" ref="C27:D27" si="8">C28</f>
        <v>500</v>
      </c>
      <c r="D27" s="49">
        <f t="shared" si="8"/>
        <v>0</v>
      </c>
      <c r="E27" s="42">
        <v>0</v>
      </c>
      <c r="F27" s="42">
        <f t="shared" si="3"/>
        <v>0</v>
      </c>
    </row>
    <row r="28" spans="1:6" ht="25.5" x14ac:dyDescent="0.25">
      <c r="A28" s="17" t="s">
        <v>78</v>
      </c>
      <c r="B28" s="43">
        <v>0</v>
      </c>
      <c r="C28" s="44">
        <v>500</v>
      </c>
      <c r="D28" s="44">
        <v>0</v>
      </c>
      <c r="E28" s="42">
        <v>0</v>
      </c>
      <c r="F28" s="42">
        <f t="shared" si="3"/>
        <v>0</v>
      </c>
    </row>
    <row r="31" spans="1:6" ht="15.75" customHeight="1" x14ac:dyDescent="0.25">
      <c r="A31" s="254" t="s">
        <v>43</v>
      </c>
      <c r="B31" s="254"/>
      <c r="C31" s="254"/>
      <c r="D31" s="254"/>
      <c r="E31" s="254"/>
      <c r="F31" s="254"/>
    </row>
    <row r="32" spans="1:6" ht="18" x14ac:dyDescent="0.25">
      <c r="A32" s="4"/>
      <c r="B32" s="4"/>
      <c r="C32" s="4"/>
      <c r="D32" s="4"/>
      <c r="E32" s="5"/>
      <c r="F32" s="5"/>
    </row>
    <row r="33" spans="1:6" x14ac:dyDescent="0.25">
      <c r="A33" s="20" t="s">
        <v>44</v>
      </c>
      <c r="B33" s="19" t="s">
        <v>254</v>
      </c>
      <c r="C33" s="20" t="s">
        <v>255</v>
      </c>
      <c r="D33" s="20" t="s">
        <v>256</v>
      </c>
      <c r="E33" s="20" t="s">
        <v>192</v>
      </c>
      <c r="F33" s="20" t="s">
        <v>192</v>
      </c>
    </row>
    <row r="34" spans="1:6" x14ac:dyDescent="0.25">
      <c r="A34" s="20">
        <v>1</v>
      </c>
      <c r="B34" s="19">
        <v>2</v>
      </c>
      <c r="C34" s="19">
        <v>3</v>
      </c>
      <c r="D34" s="19">
        <v>4</v>
      </c>
      <c r="E34" s="19" t="s">
        <v>193</v>
      </c>
      <c r="F34" s="19" t="s">
        <v>194</v>
      </c>
    </row>
    <row r="35" spans="1:6" x14ac:dyDescent="0.25">
      <c r="A35" s="35" t="s">
        <v>1</v>
      </c>
      <c r="B35" s="42">
        <f>B36+B38+B40+B44+B49+B51</f>
        <v>1255745.23</v>
      </c>
      <c r="C35" s="42">
        <f t="shared" ref="C35:D35" si="9">C36+C38+C40+C44+C49+C51</f>
        <v>2977720</v>
      </c>
      <c r="D35" s="42">
        <f t="shared" si="9"/>
        <v>1661598.13</v>
      </c>
      <c r="E35" s="42">
        <f t="shared" ref="E35:E50" si="10">D35/B35*100</f>
        <v>132.3196847819203</v>
      </c>
      <c r="F35" s="42">
        <f t="shared" ref="F35:F52" si="11">D35/C35*100</f>
        <v>55.801019907848961</v>
      </c>
    </row>
    <row r="36" spans="1:6" ht="15.75" customHeight="1" x14ac:dyDescent="0.25">
      <c r="A36" s="24" t="s">
        <v>47</v>
      </c>
      <c r="B36" s="49">
        <f>B37</f>
        <v>7384.64</v>
      </c>
      <c r="C36" s="49">
        <f t="shared" ref="C36:D36" si="12">C37</f>
        <v>97311.5</v>
      </c>
      <c r="D36" s="49">
        <f t="shared" si="12"/>
        <v>31905.86</v>
      </c>
      <c r="E36" s="42">
        <f t="shared" si="10"/>
        <v>432.05708064306452</v>
      </c>
      <c r="F36" s="42">
        <f t="shared" si="11"/>
        <v>32.787347846862907</v>
      </c>
    </row>
    <row r="37" spans="1:6" x14ac:dyDescent="0.25">
      <c r="A37" s="13" t="s">
        <v>67</v>
      </c>
      <c r="B37" s="43">
        <v>7384.64</v>
      </c>
      <c r="C37" s="44">
        <v>97311.5</v>
      </c>
      <c r="D37" s="85">
        <v>31905.86</v>
      </c>
      <c r="E37" s="42">
        <f t="shared" si="10"/>
        <v>432.05708064306452</v>
      </c>
      <c r="F37" s="42">
        <f t="shared" si="11"/>
        <v>32.787347846862907</v>
      </c>
    </row>
    <row r="38" spans="1:6" x14ac:dyDescent="0.25">
      <c r="A38" s="46" t="s">
        <v>49</v>
      </c>
      <c r="B38" s="49">
        <f>B39</f>
        <v>1757.52</v>
      </c>
      <c r="C38" s="49">
        <f t="shared" ref="C38:D38" si="13">C39</f>
        <v>5786</v>
      </c>
      <c r="D38" s="49">
        <f t="shared" si="13"/>
        <v>903.72</v>
      </c>
      <c r="E38" s="42">
        <f t="shared" si="10"/>
        <v>51.420182985115389</v>
      </c>
      <c r="F38" s="42">
        <f t="shared" si="11"/>
        <v>15.61908053923263</v>
      </c>
    </row>
    <row r="39" spans="1:6" x14ac:dyDescent="0.25">
      <c r="A39" s="13" t="s">
        <v>74</v>
      </c>
      <c r="B39" s="43">
        <v>1757.52</v>
      </c>
      <c r="C39" s="44">
        <v>5786</v>
      </c>
      <c r="D39" s="44">
        <v>903.72</v>
      </c>
      <c r="E39" s="42">
        <f t="shared" si="10"/>
        <v>51.420182985115389</v>
      </c>
      <c r="F39" s="42">
        <f t="shared" si="11"/>
        <v>15.61908053923263</v>
      </c>
    </row>
    <row r="40" spans="1:6" ht="25.5" x14ac:dyDescent="0.25">
      <c r="A40" s="11" t="s">
        <v>46</v>
      </c>
      <c r="B40" s="49">
        <f>SUM(B41:B43)</f>
        <v>103762.84</v>
      </c>
      <c r="C40" s="49">
        <f t="shared" ref="C40:D40" si="14">SUM(C41:C43)</f>
        <v>165545</v>
      </c>
      <c r="D40" s="49">
        <f t="shared" si="14"/>
        <v>95553</v>
      </c>
      <c r="E40" s="42">
        <f t="shared" si="10"/>
        <v>92.087880401114703</v>
      </c>
      <c r="F40" s="42">
        <f t="shared" si="11"/>
        <v>57.720257331843307</v>
      </c>
    </row>
    <row r="41" spans="1:6" ht="25.5" x14ac:dyDescent="0.25">
      <c r="A41" s="17" t="s">
        <v>68</v>
      </c>
      <c r="B41" s="43">
        <v>40885.480000000003</v>
      </c>
      <c r="C41" s="44">
        <v>81640</v>
      </c>
      <c r="D41" s="44">
        <v>66039.960000000006</v>
      </c>
      <c r="E41" s="42">
        <f t="shared" si="10"/>
        <v>161.52423794461995</v>
      </c>
      <c r="F41" s="42">
        <f t="shared" si="11"/>
        <v>80.891670749632539</v>
      </c>
    </row>
    <row r="42" spans="1:6" ht="25.5" x14ac:dyDescent="0.25">
      <c r="A42" s="17" t="s">
        <v>69</v>
      </c>
      <c r="B42" s="43">
        <v>62877.36</v>
      </c>
      <c r="C42" s="44">
        <v>82905</v>
      </c>
      <c r="D42" s="44">
        <v>29513.040000000001</v>
      </c>
      <c r="E42" s="42">
        <f t="shared" si="10"/>
        <v>46.937466840210853</v>
      </c>
      <c r="F42" s="42">
        <f t="shared" si="11"/>
        <v>35.59862493215126</v>
      </c>
    </row>
    <row r="43" spans="1:6" ht="25.5" x14ac:dyDescent="0.25">
      <c r="A43" s="17" t="s">
        <v>70</v>
      </c>
      <c r="B43" s="43"/>
      <c r="C43" s="44">
        <v>1000</v>
      </c>
      <c r="D43" s="44">
        <v>0</v>
      </c>
      <c r="E43" s="42">
        <v>0</v>
      </c>
      <c r="F43" s="42">
        <f t="shared" si="11"/>
        <v>0</v>
      </c>
    </row>
    <row r="44" spans="1:6" x14ac:dyDescent="0.25">
      <c r="A44" s="35" t="s">
        <v>45</v>
      </c>
      <c r="B44" s="49">
        <f>SUM(B45:B48)</f>
        <v>1140481.6399999999</v>
      </c>
      <c r="C44" s="49">
        <f t="shared" ref="C44:D44" si="15">SUM(C45:C48)</f>
        <v>2702927.5</v>
      </c>
      <c r="D44" s="49">
        <f t="shared" si="15"/>
        <v>1531875.2599999998</v>
      </c>
      <c r="E44" s="42">
        <f t="shared" si="10"/>
        <v>134.31827451426574</v>
      </c>
      <c r="F44" s="42">
        <f t="shared" si="11"/>
        <v>56.674670704264166</v>
      </c>
    </row>
    <row r="45" spans="1:6" ht="38.25" x14ac:dyDescent="0.25">
      <c r="A45" s="17" t="s">
        <v>71</v>
      </c>
      <c r="B45" s="43">
        <v>9348.3799999999992</v>
      </c>
      <c r="C45" s="44">
        <v>350</v>
      </c>
      <c r="D45" s="44">
        <v>0</v>
      </c>
      <c r="E45" s="42">
        <f t="shared" si="10"/>
        <v>0</v>
      </c>
      <c r="F45" s="42">
        <f t="shared" si="11"/>
        <v>0</v>
      </c>
    </row>
    <row r="46" spans="1:6" x14ac:dyDescent="0.25">
      <c r="A46" s="17" t="s">
        <v>191</v>
      </c>
      <c r="B46" s="43">
        <v>0</v>
      </c>
      <c r="C46" s="44">
        <v>1000</v>
      </c>
      <c r="D46" s="44">
        <v>0</v>
      </c>
      <c r="E46" s="42">
        <v>0</v>
      </c>
      <c r="F46" s="42">
        <v>0</v>
      </c>
    </row>
    <row r="47" spans="1:6" x14ac:dyDescent="0.25">
      <c r="A47" s="13" t="s">
        <v>72</v>
      </c>
      <c r="B47" s="43">
        <v>1092295.2</v>
      </c>
      <c r="C47" s="44">
        <v>2656825</v>
      </c>
      <c r="D47" s="44">
        <v>1495610.88</v>
      </c>
      <c r="E47" s="42">
        <f t="shared" si="10"/>
        <v>136.92368876106019</v>
      </c>
      <c r="F47" s="42">
        <f t="shared" si="11"/>
        <v>56.293164961937649</v>
      </c>
    </row>
    <row r="48" spans="1:6" x14ac:dyDescent="0.25">
      <c r="A48" s="13" t="s">
        <v>73</v>
      </c>
      <c r="B48" s="43">
        <v>38838.06</v>
      </c>
      <c r="C48" s="44">
        <v>44752.5</v>
      </c>
      <c r="D48" s="44">
        <v>36264.379999999997</v>
      </c>
      <c r="E48" s="42">
        <f t="shared" si="10"/>
        <v>93.373304433846599</v>
      </c>
      <c r="F48" s="42">
        <f t="shared" si="11"/>
        <v>81.033193676330924</v>
      </c>
    </row>
    <row r="49" spans="1:6" x14ac:dyDescent="0.25">
      <c r="A49" s="45" t="s">
        <v>75</v>
      </c>
      <c r="B49" s="49">
        <f>B50</f>
        <v>2358.59</v>
      </c>
      <c r="C49" s="49">
        <f t="shared" ref="C49:D49" si="16">C50</f>
        <v>5650</v>
      </c>
      <c r="D49" s="49">
        <f t="shared" si="16"/>
        <v>1360.29</v>
      </c>
      <c r="E49" s="42">
        <f t="shared" si="10"/>
        <v>57.673864469873948</v>
      </c>
      <c r="F49" s="42">
        <f t="shared" si="11"/>
        <v>24.075929203539822</v>
      </c>
    </row>
    <row r="50" spans="1:6" x14ac:dyDescent="0.25">
      <c r="A50" s="13" t="s">
        <v>77</v>
      </c>
      <c r="B50" s="43">
        <v>2358.59</v>
      </c>
      <c r="C50" s="44">
        <v>5650</v>
      </c>
      <c r="D50" s="44">
        <v>1360.29</v>
      </c>
      <c r="E50" s="42">
        <f t="shared" si="10"/>
        <v>57.673864469873948</v>
      </c>
      <c r="F50" s="42">
        <f t="shared" si="11"/>
        <v>24.075929203539822</v>
      </c>
    </row>
    <row r="51" spans="1:6" ht="25.5" x14ac:dyDescent="0.25">
      <c r="A51" s="46" t="s">
        <v>76</v>
      </c>
      <c r="B51" s="49">
        <f>B52</f>
        <v>0</v>
      </c>
      <c r="C51" s="49">
        <f t="shared" ref="C51:D51" si="17">C52</f>
        <v>500</v>
      </c>
      <c r="D51" s="49">
        <f t="shared" si="17"/>
        <v>0</v>
      </c>
      <c r="E51" s="42">
        <v>0</v>
      </c>
      <c r="F51" s="42">
        <f t="shared" si="11"/>
        <v>0</v>
      </c>
    </row>
    <row r="52" spans="1:6" ht="25.5" x14ac:dyDescent="0.25">
      <c r="A52" s="17" t="s">
        <v>78</v>
      </c>
      <c r="B52" s="43">
        <v>0</v>
      </c>
      <c r="C52" s="44">
        <v>500</v>
      </c>
      <c r="D52" s="44">
        <v>0</v>
      </c>
      <c r="E52" s="42">
        <v>0</v>
      </c>
      <c r="F52" s="42">
        <f t="shared" si="11"/>
        <v>0</v>
      </c>
    </row>
  </sheetData>
  <mergeCells count="5">
    <mergeCell ref="A1:F1"/>
    <mergeCell ref="A3:F3"/>
    <mergeCell ref="A5:F5"/>
    <mergeCell ref="A7:F7"/>
    <mergeCell ref="A31:F31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workbookViewId="0">
      <selection activeCell="D17" sqref="D1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254" t="s">
        <v>258</v>
      </c>
      <c r="B1" s="254"/>
      <c r="C1" s="254"/>
      <c r="D1" s="254"/>
      <c r="E1" s="254"/>
      <c r="F1" s="254"/>
      <c r="G1" s="40"/>
      <c r="H1" s="40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254" t="s">
        <v>17</v>
      </c>
      <c r="B3" s="254"/>
      <c r="C3" s="254"/>
      <c r="D3" s="254"/>
      <c r="E3" s="255"/>
      <c r="F3" s="255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254" t="s">
        <v>3</v>
      </c>
      <c r="B5" s="256"/>
      <c r="C5" s="256"/>
      <c r="D5" s="256"/>
      <c r="E5" s="256"/>
      <c r="F5" s="256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254" t="s">
        <v>12</v>
      </c>
      <c r="B7" s="265"/>
      <c r="C7" s="265"/>
      <c r="D7" s="265"/>
      <c r="E7" s="265"/>
      <c r="F7" s="265"/>
    </row>
    <row r="8" spans="1:10" ht="18" x14ac:dyDescent="0.25">
      <c r="A8" s="4"/>
      <c r="B8" s="4"/>
      <c r="C8" s="4"/>
      <c r="D8" s="4"/>
      <c r="E8" s="5"/>
      <c r="F8" s="5"/>
    </row>
    <row r="9" spans="1:10" x14ac:dyDescent="0.25">
      <c r="A9" s="20" t="s">
        <v>44</v>
      </c>
      <c r="B9" s="19" t="s">
        <v>254</v>
      </c>
      <c r="C9" s="20" t="s">
        <v>255</v>
      </c>
      <c r="D9" s="20" t="s">
        <v>256</v>
      </c>
      <c r="E9" s="20" t="s">
        <v>192</v>
      </c>
      <c r="F9" s="20" t="s">
        <v>192</v>
      </c>
    </row>
    <row r="10" spans="1:10" x14ac:dyDescent="0.25">
      <c r="A10" s="20">
        <v>1</v>
      </c>
      <c r="B10" s="19">
        <v>2</v>
      </c>
      <c r="C10" s="19">
        <v>3</v>
      </c>
      <c r="D10" s="19">
        <v>4</v>
      </c>
      <c r="E10" s="19" t="s">
        <v>193</v>
      </c>
      <c r="F10" s="19" t="s">
        <v>194</v>
      </c>
    </row>
    <row r="11" spans="1:10" ht="15.75" customHeight="1" x14ac:dyDescent="0.25">
      <c r="A11" s="11" t="s">
        <v>13</v>
      </c>
      <c r="B11" s="49">
        <f>B12</f>
        <v>1255745.23</v>
      </c>
      <c r="C11" s="49">
        <f t="shared" ref="C11:D11" si="0">C12</f>
        <v>2977720</v>
      </c>
      <c r="D11" s="49">
        <f t="shared" si="0"/>
        <v>1661598.13</v>
      </c>
      <c r="E11" s="49">
        <f>D11/B11*100</f>
        <v>132.3196847819203</v>
      </c>
      <c r="F11" s="49">
        <f>D11/C11*100</f>
        <v>55.801019907848961</v>
      </c>
    </row>
    <row r="12" spans="1:10" ht="15.75" customHeight="1" x14ac:dyDescent="0.25">
      <c r="A12" s="11" t="s">
        <v>79</v>
      </c>
      <c r="B12" s="49">
        <f>SUM(B13:B16)</f>
        <v>1255745.23</v>
      </c>
      <c r="C12" s="49">
        <f t="shared" ref="C12:D12" si="1">SUM(C13:C16)</f>
        <v>2977720</v>
      </c>
      <c r="D12" s="49">
        <f t="shared" si="1"/>
        <v>1661598.13</v>
      </c>
      <c r="E12" s="49">
        <f t="shared" ref="E12:E16" si="2">D12/B12*100</f>
        <v>132.3196847819203</v>
      </c>
      <c r="F12" s="49">
        <f t="shared" ref="F12:F16" si="3">D12/C12*100</f>
        <v>55.801019907848961</v>
      </c>
    </row>
    <row r="13" spans="1:10" x14ac:dyDescent="0.25">
      <c r="A13" s="17" t="s">
        <v>80</v>
      </c>
      <c r="B13" s="43">
        <v>1033745.77</v>
      </c>
      <c r="C13" s="43">
        <v>2447326</v>
      </c>
      <c r="D13" s="44">
        <v>1433863.17</v>
      </c>
      <c r="E13" s="43">
        <f t="shared" si="2"/>
        <v>138.705590060117</v>
      </c>
      <c r="F13" s="43">
        <f t="shared" si="3"/>
        <v>58.588973026070079</v>
      </c>
    </row>
    <row r="14" spans="1:10" x14ac:dyDescent="0.25">
      <c r="A14" s="17" t="s">
        <v>81</v>
      </c>
      <c r="B14" s="43">
        <v>5203.42</v>
      </c>
      <c r="C14" s="43">
        <v>193000</v>
      </c>
      <c r="D14" s="85">
        <v>28420.400000000001</v>
      </c>
      <c r="E14" s="43">
        <f t="shared" si="2"/>
        <v>546.18693090313673</v>
      </c>
      <c r="F14" s="43">
        <f t="shared" si="3"/>
        <v>14.725595854922279</v>
      </c>
    </row>
    <row r="15" spans="1:10" x14ac:dyDescent="0.25">
      <c r="A15" s="17" t="s">
        <v>82</v>
      </c>
      <c r="B15" s="43">
        <v>0</v>
      </c>
      <c r="C15" s="43">
        <v>1186</v>
      </c>
      <c r="D15" s="44">
        <v>655.86</v>
      </c>
      <c r="E15" s="43">
        <v>0</v>
      </c>
      <c r="F15" s="43">
        <f t="shared" si="3"/>
        <v>55.300168634064086</v>
      </c>
    </row>
    <row r="16" spans="1:10" ht="25.5" x14ac:dyDescent="0.25">
      <c r="A16" s="18" t="s">
        <v>83</v>
      </c>
      <c r="B16" s="43">
        <v>216796.04</v>
      </c>
      <c r="C16" s="43">
        <v>336208</v>
      </c>
      <c r="D16" s="44">
        <v>198658.7</v>
      </c>
      <c r="E16" s="43">
        <f t="shared" si="2"/>
        <v>91.633915453437254</v>
      </c>
      <c r="F16" s="43">
        <f t="shared" si="3"/>
        <v>59.088034787988398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workbookViewId="0">
      <selection activeCell="E13" sqref="E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254" t="s">
        <v>257</v>
      </c>
      <c r="B1" s="254"/>
      <c r="C1" s="254"/>
      <c r="D1" s="254"/>
      <c r="E1" s="254"/>
      <c r="F1" s="254"/>
      <c r="G1" s="254"/>
      <c r="H1" s="254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254" t="s">
        <v>17</v>
      </c>
      <c r="B3" s="254"/>
      <c r="C3" s="254"/>
      <c r="D3" s="254"/>
      <c r="E3" s="254"/>
      <c r="F3" s="254"/>
      <c r="G3" s="254"/>
      <c r="H3" s="254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254" t="s">
        <v>51</v>
      </c>
      <c r="B5" s="254"/>
      <c r="C5" s="254"/>
      <c r="D5" s="254"/>
      <c r="E5" s="254"/>
      <c r="F5" s="254"/>
      <c r="G5" s="254"/>
      <c r="H5" s="254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x14ac:dyDescent="0.25">
      <c r="A7" s="20" t="s">
        <v>4</v>
      </c>
      <c r="B7" s="19" t="s">
        <v>5</v>
      </c>
      <c r="C7" s="19" t="s">
        <v>29</v>
      </c>
      <c r="D7" s="19" t="s">
        <v>254</v>
      </c>
      <c r="E7" s="20" t="s">
        <v>255</v>
      </c>
      <c r="F7" s="20" t="s">
        <v>256</v>
      </c>
      <c r="G7" s="20" t="s">
        <v>192</v>
      </c>
      <c r="H7" s="20" t="s">
        <v>192</v>
      </c>
    </row>
    <row r="8" spans="1:10" x14ac:dyDescent="0.25">
      <c r="A8" s="262">
        <v>1</v>
      </c>
      <c r="B8" s="263"/>
      <c r="C8" s="264"/>
      <c r="D8" s="19">
        <v>2</v>
      </c>
      <c r="E8" s="19">
        <v>3</v>
      </c>
      <c r="F8" s="19">
        <v>4</v>
      </c>
      <c r="G8" s="19" t="s">
        <v>193</v>
      </c>
      <c r="H8" s="19" t="s">
        <v>194</v>
      </c>
    </row>
    <row r="9" spans="1:10" x14ac:dyDescent="0.25">
      <c r="A9" s="33"/>
      <c r="B9" s="34"/>
      <c r="C9" s="32" t="s">
        <v>53</v>
      </c>
      <c r="D9" s="34"/>
      <c r="E9" s="33"/>
      <c r="F9" s="33"/>
      <c r="G9" s="33"/>
      <c r="H9" s="33"/>
    </row>
    <row r="10" spans="1:10" ht="25.5" x14ac:dyDescent="0.25">
      <c r="A10" s="11">
        <v>8</v>
      </c>
      <c r="B10" s="11"/>
      <c r="C10" s="11" t="s">
        <v>14</v>
      </c>
      <c r="D10" s="8"/>
      <c r="E10" s="9"/>
      <c r="F10" s="9"/>
      <c r="G10" s="9"/>
      <c r="H10" s="9"/>
    </row>
    <row r="11" spans="1:10" x14ac:dyDescent="0.25">
      <c r="A11" s="11"/>
      <c r="B11" s="15">
        <v>84</v>
      </c>
      <c r="C11" s="15" t="s">
        <v>20</v>
      </c>
      <c r="D11" s="8"/>
      <c r="E11" s="9"/>
      <c r="F11" s="9"/>
      <c r="G11" s="9"/>
      <c r="H11" s="9"/>
    </row>
    <row r="12" spans="1:10" x14ac:dyDescent="0.25">
      <c r="A12" s="11"/>
      <c r="B12" s="15"/>
      <c r="C12" s="36"/>
      <c r="D12" s="8"/>
      <c r="E12" s="9"/>
      <c r="F12" s="9"/>
      <c r="G12" s="9"/>
      <c r="H12" s="9"/>
    </row>
    <row r="13" spans="1:10" x14ac:dyDescent="0.25">
      <c r="A13" s="11"/>
      <c r="B13" s="15"/>
      <c r="C13" s="32" t="s">
        <v>56</v>
      </c>
      <c r="D13" s="8"/>
      <c r="E13" s="9"/>
      <c r="F13" s="9"/>
      <c r="G13" s="9"/>
      <c r="H13" s="9"/>
    </row>
    <row r="14" spans="1:10" ht="25.5" x14ac:dyDescent="0.25">
      <c r="A14" s="14">
        <v>5</v>
      </c>
      <c r="B14" s="14"/>
      <c r="C14" s="24" t="s">
        <v>15</v>
      </c>
      <c r="D14" s="8"/>
      <c r="E14" s="9"/>
      <c r="F14" s="9"/>
      <c r="G14" s="9"/>
      <c r="H14" s="9"/>
    </row>
    <row r="15" spans="1:10" ht="25.5" x14ac:dyDescent="0.25">
      <c r="A15" s="15"/>
      <c r="B15" s="15">
        <v>54</v>
      </c>
      <c r="C15" s="25" t="s">
        <v>21</v>
      </c>
      <c r="D15" s="8"/>
      <c r="E15" s="9"/>
      <c r="F15" s="9"/>
      <c r="G15" s="9"/>
      <c r="H15" s="10"/>
    </row>
  </sheetData>
  <mergeCells count="4">
    <mergeCell ref="A1:H1"/>
    <mergeCell ref="A3:H3"/>
    <mergeCell ref="A5:H5"/>
    <mergeCell ref="A8:C8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7"/>
  <sheetViews>
    <sheetView workbookViewId="0">
      <selection activeCell="A5" sqref="A5:F5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254" t="s">
        <v>257</v>
      </c>
      <c r="B1" s="254"/>
      <c r="C1" s="254"/>
      <c r="D1" s="254"/>
      <c r="E1" s="254"/>
      <c r="F1" s="254"/>
      <c r="G1" s="40"/>
      <c r="H1" s="40"/>
      <c r="I1" s="40"/>
      <c r="J1" s="40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254" t="s">
        <v>17</v>
      </c>
      <c r="B3" s="254"/>
      <c r="C3" s="254"/>
      <c r="D3" s="254"/>
      <c r="E3" s="254"/>
      <c r="F3" s="254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254" t="s">
        <v>52</v>
      </c>
      <c r="B5" s="254"/>
      <c r="C5" s="254"/>
      <c r="D5" s="254"/>
      <c r="E5" s="254"/>
      <c r="F5" s="254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9" t="s">
        <v>44</v>
      </c>
      <c r="B7" s="19" t="s">
        <v>254</v>
      </c>
      <c r="C7" s="20" t="s">
        <v>255</v>
      </c>
      <c r="D7" s="20" t="s">
        <v>256</v>
      </c>
      <c r="E7" s="20" t="s">
        <v>24</v>
      </c>
      <c r="F7" s="20" t="s">
        <v>30</v>
      </c>
    </row>
    <row r="8" spans="1:10" x14ac:dyDescent="0.25">
      <c r="A8" s="19">
        <v>1</v>
      </c>
      <c r="B8" s="19">
        <v>2</v>
      </c>
      <c r="C8" s="19">
        <v>3</v>
      </c>
      <c r="D8" s="19">
        <v>4</v>
      </c>
      <c r="E8" s="19" t="s">
        <v>193</v>
      </c>
      <c r="F8" s="19" t="s">
        <v>194</v>
      </c>
    </row>
    <row r="9" spans="1:10" x14ac:dyDescent="0.25">
      <c r="A9" s="11" t="s">
        <v>53</v>
      </c>
      <c r="B9" s="8"/>
      <c r="C9" s="9"/>
      <c r="D9" s="9"/>
      <c r="E9" s="9"/>
      <c r="F9" s="9"/>
    </row>
    <row r="10" spans="1:10" ht="25.5" x14ac:dyDescent="0.25">
      <c r="A10" s="11" t="s">
        <v>54</v>
      </c>
      <c r="B10" s="8"/>
      <c r="C10" s="9"/>
      <c r="D10" s="9"/>
      <c r="E10" s="9"/>
      <c r="F10" s="9"/>
    </row>
    <row r="11" spans="1:10" ht="25.5" x14ac:dyDescent="0.25">
      <c r="A11" s="17" t="s">
        <v>55</v>
      </c>
      <c r="B11" s="8"/>
      <c r="C11" s="9"/>
      <c r="D11" s="9"/>
      <c r="E11" s="9"/>
      <c r="F11" s="9"/>
    </row>
    <row r="12" spans="1:10" x14ac:dyDescent="0.25">
      <c r="A12" s="17"/>
      <c r="B12" s="8"/>
      <c r="C12" s="9"/>
      <c r="D12" s="9"/>
      <c r="E12" s="9"/>
      <c r="F12" s="9"/>
    </row>
    <row r="13" spans="1:10" x14ac:dyDescent="0.25">
      <c r="A13" s="11" t="s">
        <v>56</v>
      </c>
      <c r="B13" s="8"/>
      <c r="C13" s="9"/>
      <c r="D13" s="9"/>
      <c r="E13" s="9"/>
      <c r="F13" s="9"/>
    </row>
    <row r="14" spans="1:10" x14ac:dyDescent="0.25">
      <c r="A14" s="24" t="s">
        <v>47</v>
      </c>
      <c r="B14" s="8"/>
      <c r="C14" s="9"/>
      <c r="D14" s="9"/>
      <c r="E14" s="9"/>
      <c r="F14" s="9"/>
    </row>
    <row r="15" spans="1:10" x14ac:dyDescent="0.25">
      <c r="A15" s="13" t="s">
        <v>48</v>
      </c>
      <c r="B15" s="8"/>
      <c r="C15" s="9"/>
      <c r="D15" s="9"/>
      <c r="E15" s="9"/>
      <c r="F15" s="10"/>
    </row>
    <row r="16" spans="1:10" x14ac:dyDescent="0.25">
      <c r="A16" s="24" t="s">
        <v>49</v>
      </c>
      <c r="B16" s="8"/>
      <c r="C16" s="9"/>
      <c r="D16" s="9"/>
      <c r="E16" s="9"/>
      <c r="F16" s="10"/>
    </row>
    <row r="17" spans="1:6" x14ac:dyDescent="0.25">
      <c r="A17" s="13" t="s">
        <v>50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90"/>
  <sheetViews>
    <sheetView tabSelected="1" workbookViewId="0">
      <selection activeCell="E490" sqref="E490"/>
    </sheetView>
  </sheetViews>
  <sheetFormatPr defaultRowHeight="15" x14ac:dyDescent="0.25"/>
  <cols>
    <col min="1" max="1" width="25.28515625" customWidth="1"/>
    <col min="2" max="2" width="30" customWidth="1"/>
    <col min="3" max="3" width="19.7109375" hidden="1" customWidth="1"/>
    <col min="4" max="6" width="19.7109375" customWidth="1"/>
  </cols>
  <sheetData>
    <row r="1" spans="1:7" ht="42" customHeight="1" x14ac:dyDescent="0.25">
      <c r="A1" s="254" t="s">
        <v>257</v>
      </c>
      <c r="B1" s="254"/>
      <c r="C1" s="254"/>
      <c r="D1" s="254"/>
      <c r="E1" s="254"/>
      <c r="F1" s="254"/>
      <c r="G1" s="40"/>
    </row>
    <row r="2" spans="1:7" ht="18" x14ac:dyDescent="0.25">
      <c r="A2" s="50"/>
      <c r="B2" s="50"/>
      <c r="C2" s="50"/>
      <c r="D2" s="50"/>
      <c r="E2" s="50"/>
      <c r="F2" s="51"/>
    </row>
    <row r="3" spans="1:7" ht="18" customHeight="1" x14ac:dyDescent="0.25">
      <c r="A3" s="266" t="s">
        <v>16</v>
      </c>
      <c r="B3" s="266"/>
      <c r="C3" s="266"/>
      <c r="D3" s="266"/>
      <c r="E3" s="266"/>
      <c r="F3" s="266"/>
    </row>
    <row r="4" spans="1:7" ht="18" x14ac:dyDescent="0.25">
      <c r="A4" s="50"/>
      <c r="B4" s="50"/>
      <c r="C4" s="50"/>
      <c r="D4" s="50"/>
      <c r="E4" s="50"/>
      <c r="F4" s="51"/>
    </row>
    <row r="5" spans="1:7" x14ac:dyDescent="0.25">
      <c r="A5" s="52" t="s">
        <v>18</v>
      </c>
      <c r="B5" s="53" t="s">
        <v>29</v>
      </c>
      <c r="C5" s="19" t="s">
        <v>31</v>
      </c>
      <c r="D5" s="20" t="s">
        <v>255</v>
      </c>
      <c r="E5" s="20" t="s">
        <v>256</v>
      </c>
      <c r="F5" s="20" t="s">
        <v>192</v>
      </c>
    </row>
    <row r="6" spans="1:7" x14ac:dyDescent="0.25">
      <c r="A6" s="267">
        <v>1</v>
      </c>
      <c r="B6" s="268"/>
      <c r="C6" s="54"/>
      <c r="D6" s="54">
        <v>2</v>
      </c>
      <c r="E6" s="54">
        <v>3</v>
      </c>
      <c r="F6" s="54" t="s">
        <v>228</v>
      </c>
    </row>
    <row r="7" spans="1:7" x14ac:dyDescent="0.25">
      <c r="A7" s="136" t="s">
        <v>181</v>
      </c>
      <c r="B7" s="137" t="s">
        <v>84</v>
      </c>
      <c r="C7" s="138">
        <f t="shared" ref="C7:E14" si="0">C8</f>
        <v>8526.93</v>
      </c>
      <c r="D7" s="138">
        <f t="shared" si="0"/>
        <v>350</v>
      </c>
      <c r="E7" s="138">
        <f t="shared" si="0"/>
        <v>0</v>
      </c>
      <c r="F7" s="139">
        <f>E7/D7*100</f>
        <v>0</v>
      </c>
    </row>
    <row r="8" spans="1:7" x14ac:dyDescent="0.25">
      <c r="A8" s="140" t="s">
        <v>182</v>
      </c>
      <c r="B8" s="141" t="s">
        <v>85</v>
      </c>
      <c r="C8" s="142">
        <f t="shared" si="0"/>
        <v>8526.93</v>
      </c>
      <c r="D8" s="142">
        <f t="shared" si="0"/>
        <v>350</v>
      </c>
      <c r="E8" s="142">
        <f t="shared" si="0"/>
        <v>0</v>
      </c>
      <c r="F8" s="143">
        <f t="shared" ref="F8:F13" si="1">E8/D8*100</f>
        <v>0</v>
      </c>
    </row>
    <row r="9" spans="1:7" ht="25.5" x14ac:dyDescent="0.25">
      <c r="A9" s="144" t="s">
        <v>86</v>
      </c>
      <c r="B9" s="145" t="s">
        <v>87</v>
      </c>
      <c r="C9" s="146">
        <f t="shared" si="0"/>
        <v>8526.93</v>
      </c>
      <c r="D9" s="146">
        <f t="shared" si="0"/>
        <v>350</v>
      </c>
      <c r="E9" s="146">
        <f t="shared" si="0"/>
        <v>0</v>
      </c>
      <c r="F9" s="147">
        <f t="shared" si="1"/>
        <v>0</v>
      </c>
    </row>
    <row r="10" spans="1:7" ht="38.25" x14ac:dyDescent="0.25">
      <c r="A10" s="148" t="s">
        <v>88</v>
      </c>
      <c r="B10" s="149" t="s">
        <v>89</v>
      </c>
      <c r="C10" s="150">
        <f t="shared" si="0"/>
        <v>8526.93</v>
      </c>
      <c r="D10" s="150">
        <f t="shared" si="0"/>
        <v>350</v>
      </c>
      <c r="E10" s="150">
        <f t="shared" si="0"/>
        <v>0</v>
      </c>
      <c r="F10" s="151">
        <f t="shared" si="1"/>
        <v>0</v>
      </c>
    </row>
    <row r="11" spans="1:7" x14ac:dyDescent="0.25">
      <c r="A11" s="57" t="s">
        <v>90</v>
      </c>
      <c r="B11" s="58" t="s">
        <v>91</v>
      </c>
      <c r="C11" s="59">
        <f t="shared" si="0"/>
        <v>8526.93</v>
      </c>
      <c r="D11" s="59">
        <f t="shared" si="0"/>
        <v>350</v>
      </c>
      <c r="E11" s="59">
        <f t="shared" si="0"/>
        <v>0</v>
      </c>
      <c r="F11" s="180">
        <f t="shared" si="1"/>
        <v>0</v>
      </c>
    </row>
    <row r="12" spans="1:7" x14ac:dyDescent="0.25">
      <c r="A12" s="60">
        <v>3</v>
      </c>
      <c r="B12" s="61" t="s">
        <v>92</v>
      </c>
      <c r="C12" s="62">
        <f t="shared" si="0"/>
        <v>8526.93</v>
      </c>
      <c r="D12" s="62">
        <f t="shared" si="0"/>
        <v>350</v>
      </c>
      <c r="E12" s="62">
        <f t="shared" si="0"/>
        <v>0</v>
      </c>
      <c r="F12" s="182">
        <f t="shared" si="1"/>
        <v>0</v>
      </c>
    </row>
    <row r="13" spans="1:7" ht="14.25" customHeight="1" x14ac:dyDescent="0.25">
      <c r="A13" s="63">
        <v>32</v>
      </c>
      <c r="B13" s="64" t="s">
        <v>19</v>
      </c>
      <c r="C13" s="65">
        <f t="shared" si="0"/>
        <v>8526.93</v>
      </c>
      <c r="D13" s="65">
        <v>350</v>
      </c>
      <c r="E13" s="65">
        <f t="shared" si="0"/>
        <v>0</v>
      </c>
      <c r="F13" s="181">
        <f t="shared" si="1"/>
        <v>0</v>
      </c>
    </row>
    <row r="14" spans="1:7" ht="15" customHeight="1" x14ac:dyDescent="0.25">
      <c r="A14" s="66">
        <v>322</v>
      </c>
      <c r="B14" s="67" t="s">
        <v>93</v>
      </c>
      <c r="C14" s="68">
        <f t="shared" si="0"/>
        <v>8526.93</v>
      </c>
      <c r="D14" s="68" t="s">
        <v>197</v>
      </c>
      <c r="E14" s="68">
        <f t="shared" si="0"/>
        <v>0</v>
      </c>
      <c r="F14" s="105" t="s">
        <v>197</v>
      </c>
    </row>
    <row r="15" spans="1:7" x14ac:dyDescent="0.25">
      <c r="A15" s="69">
        <v>3222</v>
      </c>
      <c r="B15" s="70" t="s">
        <v>94</v>
      </c>
      <c r="C15" s="71">
        <v>8526.93</v>
      </c>
      <c r="D15" s="72" t="s">
        <v>197</v>
      </c>
      <c r="E15" s="72">
        <v>0</v>
      </c>
      <c r="F15" s="104" t="s">
        <v>197</v>
      </c>
    </row>
    <row r="16" spans="1:7" x14ac:dyDescent="0.25">
      <c r="A16" s="152" t="s">
        <v>95</v>
      </c>
      <c r="B16" s="137" t="s">
        <v>96</v>
      </c>
      <c r="C16" s="153">
        <f t="shared" ref="C16:E16" si="2">C17+C25</f>
        <v>80241.22</v>
      </c>
      <c r="D16" s="153">
        <f t="shared" si="2"/>
        <v>161240</v>
      </c>
      <c r="E16" s="153">
        <f t="shared" si="2"/>
        <v>89140.360000000015</v>
      </c>
      <c r="F16" s="154">
        <f>E16/D16*100</f>
        <v>55.284271892830574</v>
      </c>
    </row>
    <row r="17" spans="1:6" ht="15" customHeight="1" x14ac:dyDescent="0.25">
      <c r="A17" s="140" t="s">
        <v>183</v>
      </c>
      <c r="B17" s="140" t="s">
        <v>97</v>
      </c>
      <c r="C17" s="156">
        <f t="shared" ref="C17:E23" si="3">C18</f>
        <v>0</v>
      </c>
      <c r="D17" s="156">
        <f t="shared" si="3"/>
        <v>80000</v>
      </c>
      <c r="E17" s="156">
        <f t="shared" si="3"/>
        <v>23100.400000000001</v>
      </c>
      <c r="F17" s="135">
        <f t="shared" ref="F17:F22" si="4">E17/D17*100</f>
        <v>28.875500000000002</v>
      </c>
    </row>
    <row r="18" spans="1:6" ht="26.25" x14ac:dyDescent="0.25">
      <c r="A18" s="158" t="s">
        <v>86</v>
      </c>
      <c r="B18" s="159" t="s">
        <v>98</v>
      </c>
      <c r="C18" s="146">
        <f t="shared" si="3"/>
        <v>0</v>
      </c>
      <c r="D18" s="146">
        <f t="shared" si="3"/>
        <v>80000</v>
      </c>
      <c r="E18" s="146">
        <f t="shared" si="3"/>
        <v>23100.400000000001</v>
      </c>
      <c r="F18" s="160">
        <f t="shared" si="4"/>
        <v>28.875500000000002</v>
      </c>
    </row>
    <row r="19" spans="1:6" x14ac:dyDescent="0.25">
      <c r="A19" s="163" t="s">
        <v>102</v>
      </c>
      <c r="B19" s="164" t="s">
        <v>103</v>
      </c>
      <c r="C19" s="150">
        <f t="shared" si="3"/>
        <v>0</v>
      </c>
      <c r="D19" s="150">
        <f t="shared" si="3"/>
        <v>80000</v>
      </c>
      <c r="E19" s="150">
        <f t="shared" si="3"/>
        <v>23100.400000000001</v>
      </c>
      <c r="F19" s="165">
        <f t="shared" si="4"/>
        <v>28.875500000000002</v>
      </c>
    </row>
    <row r="20" spans="1:6" x14ac:dyDescent="0.25">
      <c r="A20" s="75" t="s">
        <v>99</v>
      </c>
      <c r="B20" s="76" t="s">
        <v>100</v>
      </c>
      <c r="C20" s="59">
        <f t="shared" si="3"/>
        <v>0</v>
      </c>
      <c r="D20" s="59">
        <f t="shared" si="3"/>
        <v>80000</v>
      </c>
      <c r="E20" s="59">
        <f t="shared" si="3"/>
        <v>23100.400000000001</v>
      </c>
      <c r="F20" s="129">
        <f t="shared" si="4"/>
        <v>28.875500000000002</v>
      </c>
    </row>
    <row r="21" spans="1:6" ht="26.25" x14ac:dyDescent="0.25">
      <c r="A21" s="77">
        <v>4</v>
      </c>
      <c r="B21" s="78" t="s">
        <v>11</v>
      </c>
      <c r="C21" s="62">
        <f t="shared" si="3"/>
        <v>0</v>
      </c>
      <c r="D21" s="62">
        <f t="shared" si="3"/>
        <v>80000</v>
      </c>
      <c r="E21" s="62">
        <f t="shared" si="3"/>
        <v>23100.400000000001</v>
      </c>
      <c r="F21" s="130">
        <f t="shared" si="4"/>
        <v>28.875500000000002</v>
      </c>
    </row>
    <row r="22" spans="1:6" ht="26.25" x14ac:dyDescent="0.25">
      <c r="A22" s="79">
        <v>45</v>
      </c>
      <c r="B22" s="80" t="s">
        <v>66</v>
      </c>
      <c r="C22" s="65">
        <f t="shared" si="3"/>
        <v>0</v>
      </c>
      <c r="D22" s="65">
        <v>80000</v>
      </c>
      <c r="E22" s="65">
        <f t="shared" si="3"/>
        <v>23100.400000000001</v>
      </c>
      <c r="F22" s="131">
        <f t="shared" si="4"/>
        <v>28.875500000000002</v>
      </c>
    </row>
    <row r="23" spans="1:6" ht="26.25" x14ac:dyDescent="0.25">
      <c r="A23" s="81">
        <v>451</v>
      </c>
      <c r="B23" s="82" t="s">
        <v>101</v>
      </c>
      <c r="C23" s="68">
        <f t="shared" si="3"/>
        <v>0</v>
      </c>
      <c r="D23" s="68" t="s">
        <v>197</v>
      </c>
      <c r="E23" s="68">
        <f t="shared" si="3"/>
        <v>23100.400000000001</v>
      </c>
      <c r="F23" s="105" t="s">
        <v>197</v>
      </c>
    </row>
    <row r="24" spans="1:6" ht="26.25" x14ac:dyDescent="0.25">
      <c r="A24" s="69">
        <v>4511</v>
      </c>
      <c r="B24" s="70" t="s">
        <v>101</v>
      </c>
      <c r="C24" s="71">
        <v>0</v>
      </c>
      <c r="D24" s="72" t="s">
        <v>197</v>
      </c>
      <c r="E24" s="104">
        <v>23100.400000000001</v>
      </c>
      <c r="F24" s="104" t="s">
        <v>197</v>
      </c>
    </row>
    <row r="25" spans="1:6" ht="26.25" x14ac:dyDescent="0.25">
      <c r="A25" s="157" t="s">
        <v>184</v>
      </c>
      <c r="B25" s="157" t="s">
        <v>104</v>
      </c>
      <c r="C25" s="156">
        <f t="shared" ref="C25:E25" si="5">C26</f>
        <v>80241.22</v>
      </c>
      <c r="D25" s="156">
        <f t="shared" si="5"/>
        <v>81240</v>
      </c>
      <c r="E25" s="156">
        <f t="shared" si="5"/>
        <v>66039.960000000006</v>
      </c>
      <c r="F25" s="135">
        <f t="shared" ref="F25:F36" si="6">E25/D25*100</f>
        <v>81.289955686853773</v>
      </c>
    </row>
    <row r="26" spans="1:6" ht="39" x14ac:dyDescent="0.25">
      <c r="A26" s="158" t="s">
        <v>86</v>
      </c>
      <c r="B26" s="159" t="s">
        <v>105</v>
      </c>
      <c r="C26" s="146">
        <f>C33+C64</f>
        <v>80241.22</v>
      </c>
      <c r="D26" s="146">
        <f>D27+D33+D64</f>
        <v>81240</v>
      </c>
      <c r="E26" s="146">
        <f>E27+E33+E64</f>
        <v>66039.960000000006</v>
      </c>
      <c r="F26" s="160">
        <f t="shared" si="6"/>
        <v>81.289955686853773</v>
      </c>
    </row>
    <row r="27" spans="1:6" x14ac:dyDescent="0.25">
      <c r="A27" s="166" t="s">
        <v>229</v>
      </c>
      <c r="B27" s="167" t="s">
        <v>230</v>
      </c>
      <c r="C27" s="168"/>
      <c r="D27" s="169">
        <f t="shared" ref="D27:E30" si="7">D28</f>
        <v>0</v>
      </c>
      <c r="E27" s="169">
        <f t="shared" si="7"/>
        <v>0</v>
      </c>
      <c r="F27" s="165">
        <v>0</v>
      </c>
    </row>
    <row r="28" spans="1:6" x14ac:dyDescent="0.25">
      <c r="A28" s="106" t="s">
        <v>99</v>
      </c>
      <c r="B28" s="107" t="s">
        <v>100</v>
      </c>
      <c r="C28" s="55"/>
      <c r="D28" s="113">
        <f t="shared" si="7"/>
        <v>0</v>
      </c>
      <c r="E28" s="113">
        <f t="shared" si="7"/>
        <v>0</v>
      </c>
      <c r="F28" s="129">
        <v>0</v>
      </c>
    </row>
    <row r="29" spans="1:6" x14ac:dyDescent="0.25">
      <c r="A29" s="108">
        <v>3</v>
      </c>
      <c r="B29" s="109" t="s">
        <v>92</v>
      </c>
      <c r="C29" s="55"/>
      <c r="D29" s="114">
        <f t="shared" si="7"/>
        <v>0</v>
      </c>
      <c r="E29" s="114">
        <f t="shared" si="7"/>
        <v>0</v>
      </c>
      <c r="F29" s="130">
        <v>0</v>
      </c>
    </row>
    <row r="30" spans="1:6" x14ac:dyDescent="0.25">
      <c r="A30" s="110">
        <v>32</v>
      </c>
      <c r="B30" s="102" t="s">
        <v>19</v>
      </c>
      <c r="C30" s="55"/>
      <c r="D30" s="99">
        <f t="shared" si="7"/>
        <v>0</v>
      </c>
      <c r="E30" s="99">
        <f t="shared" si="7"/>
        <v>0</v>
      </c>
      <c r="F30" s="131">
        <v>0</v>
      </c>
    </row>
    <row r="31" spans="1:6" x14ac:dyDescent="0.25">
      <c r="A31" s="111">
        <v>322</v>
      </c>
      <c r="B31" s="93" t="s">
        <v>93</v>
      </c>
      <c r="C31" s="55"/>
      <c r="D31" s="115">
        <v>0</v>
      </c>
      <c r="E31" s="105">
        <f>E32</f>
        <v>0</v>
      </c>
      <c r="F31" s="105" t="s">
        <v>197</v>
      </c>
    </row>
    <row r="32" spans="1:6" x14ac:dyDescent="0.25">
      <c r="A32" s="92">
        <v>3223</v>
      </c>
      <c r="B32" s="94" t="s">
        <v>114</v>
      </c>
      <c r="C32" s="55"/>
      <c r="D32" s="116"/>
      <c r="E32" s="117">
        <v>0</v>
      </c>
      <c r="F32" s="105" t="s">
        <v>197</v>
      </c>
    </row>
    <row r="33" spans="1:6" x14ac:dyDescent="0.25">
      <c r="A33" s="170" t="s">
        <v>106</v>
      </c>
      <c r="B33" s="163" t="s">
        <v>9</v>
      </c>
      <c r="C33" s="150">
        <f t="shared" ref="C33:E34" si="8">C34</f>
        <v>65566.509999999995</v>
      </c>
      <c r="D33" s="150">
        <f>D34</f>
        <v>65549</v>
      </c>
      <c r="E33" s="150">
        <f t="shared" si="8"/>
        <v>59391.32</v>
      </c>
      <c r="F33" s="165">
        <f t="shared" si="6"/>
        <v>90.605989412500577</v>
      </c>
    </row>
    <row r="34" spans="1:6" x14ac:dyDescent="0.25">
      <c r="A34" s="75" t="s">
        <v>107</v>
      </c>
      <c r="B34" s="76" t="s">
        <v>108</v>
      </c>
      <c r="C34" s="59">
        <f t="shared" si="8"/>
        <v>65566.509999999995</v>
      </c>
      <c r="D34" s="59">
        <f>D35</f>
        <v>65549</v>
      </c>
      <c r="E34" s="59">
        <f t="shared" si="8"/>
        <v>59391.32</v>
      </c>
      <c r="F34" s="129">
        <f t="shared" si="6"/>
        <v>90.605989412500577</v>
      </c>
    </row>
    <row r="35" spans="1:6" x14ac:dyDescent="0.25">
      <c r="A35" s="77">
        <v>3</v>
      </c>
      <c r="B35" s="83" t="s">
        <v>92</v>
      </c>
      <c r="C35" s="62">
        <f t="shared" ref="C35:E35" si="9">C36+C61</f>
        <v>65566.509999999995</v>
      </c>
      <c r="D35" s="62">
        <f>D36+D61</f>
        <v>65549</v>
      </c>
      <c r="E35" s="62">
        <f t="shared" si="9"/>
        <v>59391.32</v>
      </c>
      <c r="F35" s="130">
        <f t="shared" si="6"/>
        <v>90.605989412500577</v>
      </c>
    </row>
    <row r="36" spans="1:6" x14ac:dyDescent="0.25">
      <c r="A36" s="79">
        <v>32</v>
      </c>
      <c r="B36" s="80" t="s">
        <v>19</v>
      </c>
      <c r="C36" s="65">
        <f t="shared" ref="C36:E36" si="10">C37+C41+C46+C55</f>
        <v>64770.17</v>
      </c>
      <c r="D36" s="65">
        <v>64749</v>
      </c>
      <c r="E36" s="65">
        <f t="shared" si="10"/>
        <v>58769.72</v>
      </c>
      <c r="F36" s="131">
        <f t="shared" si="6"/>
        <v>90.765448115028803</v>
      </c>
    </row>
    <row r="37" spans="1:6" x14ac:dyDescent="0.25">
      <c r="A37" s="81">
        <v>321</v>
      </c>
      <c r="B37" s="82" t="s">
        <v>109</v>
      </c>
      <c r="C37" s="68">
        <f t="shared" ref="C37:E37" si="11">SUM(C38:C40)</f>
        <v>2602.42</v>
      </c>
      <c r="D37" s="68"/>
      <c r="E37" s="68">
        <f t="shared" si="11"/>
        <v>4568.3100000000004</v>
      </c>
      <c r="F37" s="105" t="s">
        <v>197</v>
      </c>
    </row>
    <row r="38" spans="1:6" x14ac:dyDescent="0.25">
      <c r="A38" s="69">
        <v>3211</v>
      </c>
      <c r="B38" s="70" t="s">
        <v>110</v>
      </c>
      <c r="C38" s="71">
        <v>1993.84</v>
      </c>
      <c r="D38" s="72"/>
      <c r="E38" s="72">
        <v>4471.8100000000004</v>
      </c>
      <c r="F38" s="105" t="s">
        <v>197</v>
      </c>
    </row>
    <row r="39" spans="1:6" x14ac:dyDescent="0.25">
      <c r="A39" s="69">
        <v>3213</v>
      </c>
      <c r="B39" s="70" t="s">
        <v>111</v>
      </c>
      <c r="C39" s="71">
        <v>368.62</v>
      </c>
      <c r="D39" s="72"/>
      <c r="E39" s="72">
        <v>40</v>
      </c>
      <c r="F39" s="105" t="s">
        <v>197</v>
      </c>
    </row>
    <row r="40" spans="1:6" x14ac:dyDescent="0.25">
      <c r="A40" s="69">
        <v>3214</v>
      </c>
      <c r="B40" s="70" t="s">
        <v>112</v>
      </c>
      <c r="C40" s="71">
        <v>239.96</v>
      </c>
      <c r="D40" s="72"/>
      <c r="E40" s="72">
        <v>56.5</v>
      </c>
      <c r="F40" s="105" t="s">
        <v>197</v>
      </c>
    </row>
    <row r="41" spans="1:6" x14ac:dyDescent="0.25">
      <c r="A41" s="81">
        <v>322</v>
      </c>
      <c r="B41" s="82" t="s">
        <v>93</v>
      </c>
      <c r="C41" s="68">
        <f t="shared" ref="C41:E41" si="12">SUM(C42:C45)</f>
        <v>36314.42</v>
      </c>
      <c r="D41" s="68"/>
      <c r="E41" s="68">
        <f t="shared" si="12"/>
        <v>36509.760000000002</v>
      </c>
      <c r="F41" s="105" t="s">
        <v>197</v>
      </c>
    </row>
    <row r="42" spans="1:6" x14ac:dyDescent="0.25">
      <c r="A42" s="69">
        <v>3221</v>
      </c>
      <c r="B42" s="70" t="s">
        <v>113</v>
      </c>
      <c r="C42" s="71">
        <v>16903.439999999999</v>
      </c>
      <c r="D42" s="72"/>
      <c r="E42" s="72">
        <v>14449.59</v>
      </c>
      <c r="F42" s="105" t="s">
        <v>197</v>
      </c>
    </row>
    <row r="43" spans="1:6" x14ac:dyDescent="0.25">
      <c r="A43" s="69">
        <v>3223</v>
      </c>
      <c r="B43" s="70" t="s">
        <v>114</v>
      </c>
      <c r="C43" s="71">
        <v>11421.86</v>
      </c>
      <c r="D43" s="72"/>
      <c r="E43" s="72">
        <v>18604.05</v>
      </c>
      <c r="F43" s="105" t="s">
        <v>197</v>
      </c>
    </row>
    <row r="44" spans="1:6" x14ac:dyDescent="0.25">
      <c r="A44" s="69">
        <v>3225</v>
      </c>
      <c r="B44" s="70" t="s">
        <v>115</v>
      </c>
      <c r="C44" s="71">
        <v>7378.34</v>
      </c>
      <c r="D44" s="72"/>
      <c r="E44" s="72">
        <v>2724.65</v>
      </c>
      <c r="F44" s="105" t="s">
        <v>197</v>
      </c>
    </row>
    <row r="45" spans="1:6" ht="26.25" x14ac:dyDescent="0.25">
      <c r="A45" s="69">
        <v>3227</v>
      </c>
      <c r="B45" s="70" t="s">
        <v>116</v>
      </c>
      <c r="C45" s="71">
        <v>610.78</v>
      </c>
      <c r="D45" s="72"/>
      <c r="E45" s="72">
        <v>731.47</v>
      </c>
      <c r="F45" s="105" t="s">
        <v>197</v>
      </c>
    </row>
    <row r="46" spans="1:6" x14ac:dyDescent="0.25">
      <c r="A46" s="81">
        <v>323</v>
      </c>
      <c r="B46" s="82" t="s">
        <v>117</v>
      </c>
      <c r="C46" s="68">
        <f t="shared" ref="C46:E46" si="13">SUM(C47:C54)</f>
        <v>20704.749999999996</v>
      </c>
      <c r="D46" s="68"/>
      <c r="E46" s="68">
        <f t="shared" si="13"/>
        <v>13020.779999999999</v>
      </c>
      <c r="F46" s="105" t="s">
        <v>197</v>
      </c>
    </row>
    <row r="47" spans="1:6" x14ac:dyDescent="0.25">
      <c r="A47" s="69">
        <v>3231</v>
      </c>
      <c r="B47" s="70" t="s">
        <v>118</v>
      </c>
      <c r="C47" s="71">
        <v>1893.73</v>
      </c>
      <c r="D47" s="72"/>
      <c r="E47" s="104">
        <v>1298.3</v>
      </c>
      <c r="F47" s="105" t="s">
        <v>197</v>
      </c>
    </row>
    <row r="48" spans="1:6" x14ac:dyDescent="0.25">
      <c r="A48" s="69">
        <v>3233</v>
      </c>
      <c r="B48" s="70" t="s">
        <v>119</v>
      </c>
      <c r="C48" s="71">
        <v>365.65</v>
      </c>
      <c r="D48" s="72"/>
      <c r="E48" s="72">
        <v>63.72</v>
      </c>
      <c r="F48" s="105" t="s">
        <v>197</v>
      </c>
    </row>
    <row r="49" spans="1:6" x14ac:dyDescent="0.25">
      <c r="A49" s="69">
        <v>3234</v>
      </c>
      <c r="B49" s="70" t="s">
        <v>120</v>
      </c>
      <c r="C49" s="71">
        <v>7599.38</v>
      </c>
      <c r="D49" s="72"/>
      <c r="E49" s="72">
        <v>5296.93</v>
      </c>
      <c r="F49" s="105" t="s">
        <v>197</v>
      </c>
    </row>
    <row r="50" spans="1:6" x14ac:dyDescent="0.25">
      <c r="A50" s="69">
        <v>3235</v>
      </c>
      <c r="B50" s="70" t="s">
        <v>121</v>
      </c>
      <c r="C50" s="71">
        <v>2115.0100000000002</v>
      </c>
      <c r="D50" s="72"/>
      <c r="E50" s="72">
        <v>1267.05</v>
      </c>
      <c r="F50" s="105" t="s">
        <v>197</v>
      </c>
    </row>
    <row r="51" spans="1:6" x14ac:dyDescent="0.25">
      <c r="A51" s="69">
        <v>3236</v>
      </c>
      <c r="B51" s="70" t="s">
        <v>122</v>
      </c>
      <c r="C51" s="71">
        <v>5615.5</v>
      </c>
      <c r="D51" s="72"/>
      <c r="E51" s="72">
        <v>1920</v>
      </c>
      <c r="F51" s="105" t="s">
        <v>197</v>
      </c>
    </row>
    <row r="52" spans="1:6" x14ac:dyDescent="0.25">
      <c r="A52" s="69">
        <v>3237</v>
      </c>
      <c r="B52" s="70" t="s">
        <v>123</v>
      </c>
      <c r="C52" s="71">
        <v>178.51</v>
      </c>
      <c r="D52" s="72"/>
      <c r="E52" s="72">
        <v>0</v>
      </c>
      <c r="F52" s="105" t="s">
        <v>197</v>
      </c>
    </row>
    <row r="53" spans="1:6" x14ac:dyDescent="0.25">
      <c r="A53" s="69">
        <v>3238</v>
      </c>
      <c r="B53" s="70" t="s">
        <v>124</v>
      </c>
      <c r="C53" s="71">
        <v>1520.01</v>
      </c>
      <c r="D53" s="72"/>
      <c r="E53" s="72">
        <v>2170.48</v>
      </c>
      <c r="F53" s="105" t="s">
        <v>197</v>
      </c>
    </row>
    <row r="54" spans="1:6" x14ac:dyDescent="0.25">
      <c r="A54" s="69">
        <v>3239</v>
      </c>
      <c r="B54" s="70" t="s">
        <v>125</v>
      </c>
      <c r="C54" s="71">
        <v>1416.96</v>
      </c>
      <c r="D54" s="72"/>
      <c r="E54" s="72">
        <v>1004.3</v>
      </c>
      <c r="F54" s="105" t="s">
        <v>197</v>
      </c>
    </row>
    <row r="55" spans="1:6" ht="26.25" x14ac:dyDescent="0.25">
      <c r="A55" s="81">
        <v>329</v>
      </c>
      <c r="B55" s="82" t="s">
        <v>126</v>
      </c>
      <c r="C55" s="68">
        <f t="shared" ref="C55:E55" si="14">SUM(C56:C60)</f>
        <v>5148.58</v>
      </c>
      <c r="D55" s="68"/>
      <c r="E55" s="68">
        <f t="shared" si="14"/>
        <v>4670.87</v>
      </c>
      <c r="F55" s="105" t="s">
        <v>197</v>
      </c>
    </row>
    <row r="56" spans="1:6" x14ac:dyDescent="0.25">
      <c r="A56" s="69">
        <v>3292</v>
      </c>
      <c r="B56" s="70" t="s">
        <v>127</v>
      </c>
      <c r="C56" s="71">
        <v>2165.5700000000002</v>
      </c>
      <c r="D56" s="72"/>
      <c r="E56" s="72">
        <v>2172.1999999999998</v>
      </c>
      <c r="F56" s="105" t="s">
        <v>197</v>
      </c>
    </row>
    <row r="57" spans="1:6" x14ac:dyDescent="0.25">
      <c r="A57" s="69">
        <v>3293</v>
      </c>
      <c r="B57" s="70" t="s">
        <v>128</v>
      </c>
      <c r="C57" s="71">
        <v>86.13</v>
      </c>
      <c r="D57" s="72"/>
      <c r="E57" s="72">
        <v>0</v>
      </c>
      <c r="F57" s="105" t="s">
        <v>197</v>
      </c>
    </row>
    <row r="58" spans="1:6" x14ac:dyDescent="0.25">
      <c r="A58" s="69">
        <v>3294</v>
      </c>
      <c r="B58" s="70" t="s">
        <v>129</v>
      </c>
      <c r="C58" s="71">
        <v>414.34</v>
      </c>
      <c r="D58" s="72"/>
      <c r="E58" s="72">
        <v>198.09</v>
      </c>
      <c r="F58" s="105" t="s">
        <v>197</v>
      </c>
    </row>
    <row r="59" spans="1:6" x14ac:dyDescent="0.25">
      <c r="A59" s="69">
        <v>3295</v>
      </c>
      <c r="B59" s="70" t="s">
        <v>130</v>
      </c>
      <c r="C59" s="71">
        <v>53.09</v>
      </c>
      <c r="D59" s="72"/>
      <c r="E59" s="72">
        <v>210</v>
      </c>
      <c r="F59" s="105" t="s">
        <v>197</v>
      </c>
    </row>
    <row r="60" spans="1:6" ht="26.25" x14ac:dyDescent="0.25">
      <c r="A60" s="69">
        <v>3299</v>
      </c>
      <c r="B60" s="70" t="s">
        <v>126</v>
      </c>
      <c r="C60" s="71">
        <v>2429.4499999999998</v>
      </c>
      <c r="D60" s="72"/>
      <c r="E60" s="72">
        <v>2090.58</v>
      </c>
      <c r="F60" s="105" t="s">
        <v>197</v>
      </c>
    </row>
    <row r="61" spans="1:6" x14ac:dyDescent="0.25">
      <c r="A61" s="79">
        <v>34</v>
      </c>
      <c r="B61" s="80" t="s">
        <v>131</v>
      </c>
      <c r="C61" s="65">
        <f>C62</f>
        <v>796.34</v>
      </c>
      <c r="D61" s="65">
        <v>800</v>
      </c>
      <c r="E61" s="65">
        <f t="shared" ref="E61:E62" si="15">E62</f>
        <v>621.6</v>
      </c>
      <c r="F61" s="131">
        <f>E61/D61*100</f>
        <v>77.7</v>
      </c>
    </row>
    <row r="62" spans="1:6" x14ac:dyDescent="0.25">
      <c r="A62" s="81">
        <v>343</v>
      </c>
      <c r="B62" s="82" t="s">
        <v>132</v>
      </c>
      <c r="C62" s="68">
        <f>C63</f>
        <v>796.34</v>
      </c>
      <c r="D62" s="68"/>
      <c r="E62" s="68">
        <f t="shared" si="15"/>
        <v>621.6</v>
      </c>
      <c r="F62" s="105" t="s">
        <v>197</v>
      </c>
    </row>
    <row r="63" spans="1:6" ht="26.25" x14ac:dyDescent="0.25">
      <c r="A63" s="69">
        <v>3431</v>
      </c>
      <c r="B63" s="70" t="s">
        <v>133</v>
      </c>
      <c r="C63" s="71">
        <v>796.34</v>
      </c>
      <c r="D63" s="72"/>
      <c r="E63" s="72">
        <v>621.6</v>
      </c>
      <c r="F63" s="104" t="s">
        <v>197</v>
      </c>
    </row>
    <row r="64" spans="1:6" ht="26.25" x14ac:dyDescent="0.25">
      <c r="A64" s="170" t="s">
        <v>159</v>
      </c>
      <c r="B64" s="163" t="s">
        <v>134</v>
      </c>
      <c r="C64" s="150">
        <f t="shared" ref="C64:E66" si="16">C65</f>
        <v>14674.710000000001</v>
      </c>
      <c r="D64" s="150">
        <f t="shared" si="16"/>
        <v>15691</v>
      </c>
      <c r="E64" s="150">
        <f t="shared" si="16"/>
        <v>6648.64</v>
      </c>
      <c r="F64" s="165">
        <f t="shared" ref="F64:F67" si="17">E64/D64*100</f>
        <v>42.372315340003823</v>
      </c>
    </row>
    <row r="65" spans="1:6" x14ac:dyDescent="0.25">
      <c r="A65" s="75" t="s">
        <v>107</v>
      </c>
      <c r="B65" s="76" t="s">
        <v>108</v>
      </c>
      <c r="C65" s="59">
        <f t="shared" si="16"/>
        <v>14674.710000000001</v>
      </c>
      <c r="D65" s="59">
        <f t="shared" si="16"/>
        <v>15691</v>
      </c>
      <c r="E65" s="59">
        <f t="shared" si="16"/>
        <v>6648.64</v>
      </c>
      <c r="F65" s="129">
        <f t="shared" si="17"/>
        <v>42.372315340003823</v>
      </c>
    </row>
    <row r="66" spans="1:6" x14ac:dyDescent="0.25">
      <c r="A66" s="77">
        <v>3</v>
      </c>
      <c r="B66" s="83" t="s">
        <v>92</v>
      </c>
      <c r="C66" s="62">
        <f t="shared" si="16"/>
        <v>14674.710000000001</v>
      </c>
      <c r="D66" s="62">
        <f t="shared" si="16"/>
        <v>15691</v>
      </c>
      <c r="E66" s="62">
        <f t="shared" si="16"/>
        <v>6648.64</v>
      </c>
      <c r="F66" s="130">
        <f t="shared" si="17"/>
        <v>42.372315340003823</v>
      </c>
    </row>
    <row r="67" spans="1:6" x14ac:dyDescent="0.25">
      <c r="A67" s="79">
        <v>32</v>
      </c>
      <c r="B67" s="80" t="s">
        <v>19</v>
      </c>
      <c r="C67" s="65">
        <f t="shared" ref="C67:E67" si="18">C68+C70</f>
        <v>14674.710000000001</v>
      </c>
      <c r="D67" s="65">
        <v>15691</v>
      </c>
      <c r="E67" s="65">
        <f t="shared" si="18"/>
        <v>6648.64</v>
      </c>
      <c r="F67" s="131">
        <f t="shared" si="17"/>
        <v>42.372315340003823</v>
      </c>
    </row>
    <row r="68" spans="1:6" x14ac:dyDescent="0.25">
      <c r="A68" s="81">
        <v>322</v>
      </c>
      <c r="B68" s="82" t="s">
        <v>93</v>
      </c>
      <c r="C68" s="68">
        <f t="shared" ref="C68:E68" si="19">C69</f>
        <v>3782.6</v>
      </c>
      <c r="D68" s="68"/>
      <c r="E68" s="68">
        <f t="shared" si="19"/>
        <v>1929.39</v>
      </c>
      <c r="F68" s="105" t="s">
        <v>197</v>
      </c>
    </row>
    <row r="69" spans="1:6" ht="26.25" x14ac:dyDescent="0.25">
      <c r="A69" s="69">
        <v>3224</v>
      </c>
      <c r="B69" s="70" t="s">
        <v>135</v>
      </c>
      <c r="C69" s="71">
        <v>3782.6</v>
      </c>
      <c r="D69" s="72"/>
      <c r="E69" s="72">
        <v>1929.39</v>
      </c>
      <c r="F69" s="105" t="s">
        <v>197</v>
      </c>
    </row>
    <row r="70" spans="1:6" x14ac:dyDescent="0.25">
      <c r="A70" s="81">
        <v>323</v>
      </c>
      <c r="B70" s="82" t="s">
        <v>117</v>
      </c>
      <c r="C70" s="68">
        <f t="shared" ref="C70:E70" si="20">SUM(C71:C72)</f>
        <v>10892.11</v>
      </c>
      <c r="D70" s="68"/>
      <c r="E70" s="68">
        <f t="shared" si="20"/>
        <v>4719.25</v>
      </c>
      <c r="F70" s="105" t="s">
        <v>197</v>
      </c>
    </row>
    <row r="71" spans="1:6" ht="26.25" x14ac:dyDescent="0.25">
      <c r="A71" s="69">
        <v>3232</v>
      </c>
      <c r="B71" s="70" t="s">
        <v>136</v>
      </c>
      <c r="C71" s="71">
        <v>10892.11</v>
      </c>
      <c r="D71" s="72"/>
      <c r="E71" s="72">
        <v>4719.25</v>
      </c>
      <c r="F71" s="105" t="s">
        <v>197</v>
      </c>
    </row>
    <row r="72" spans="1:6" x14ac:dyDescent="0.25">
      <c r="A72" s="69">
        <v>3237</v>
      </c>
      <c r="B72" s="70" t="s">
        <v>123</v>
      </c>
      <c r="C72" s="71">
        <v>0</v>
      </c>
      <c r="D72" s="193"/>
      <c r="E72" s="193">
        <v>0</v>
      </c>
      <c r="F72" s="105" t="s">
        <v>197</v>
      </c>
    </row>
    <row r="73" spans="1:6" ht="26.25" x14ac:dyDescent="0.25">
      <c r="A73" s="122" t="s">
        <v>235</v>
      </c>
      <c r="B73" s="155" t="s">
        <v>236</v>
      </c>
      <c r="C73" s="195"/>
      <c r="D73" s="127">
        <f>D74</f>
        <v>62064.004042073131</v>
      </c>
      <c r="E73" s="127">
        <f t="shared" ref="E73" si="21">E74</f>
        <v>45069.840000000004</v>
      </c>
      <c r="F73" s="154">
        <f>E73/D73*100</f>
        <v>72.618324736907397</v>
      </c>
    </row>
    <row r="74" spans="1:6" ht="26.25" x14ac:dyDescent="0.25">
      <c r="A74" s="123" t="s">
        <v>237</v>
      </c>
      <c r="B74" s="189" t="s">
        <v>238</v>
      </c>
      <c r="C74" s="196"/>
      <c r="D74" s="112">
        <f>D75+D154+D168</f>
        <v>62064.004042073131</v>
      </c>
      <c r="E74" s="112">
        <f>E75+E154+E168</f>
        <v>45069.840000000004</v>
      </c>
      <c r="F74" s="135">
        <f t="shared" ref="F74:F103" si="22">E74/D74*100</f>
        <v>72.618324736907397</v>
      </c>
    </row>
    <row r="75" spans="1:6" x14ac:dyDescent="0.25">
      <c r="A75" s="197" t="s">
        <v>86</v>
      </c>
      <c r="B75" s="198" t="s">
        <v>239</v>
      </c>
      <c r="C75" s="199"/>
      <c r="D75" s="162">
        <f>D76+D82+D94+D100+D127</f>
        <v>54547.004042073131</v>
      </c>
      <c r="E75" s="162">
        <f>E76+E82+E88+E94+E100</f>
        <v>43869.840000000004</v>
      </c>
      <c r="F75" s="160">
        <f t="shared" si="22"/>
        <v>80.425755310341827</v>
      </c>
    </row>
    <row r="76" spans="1:6" x14ac:dyDescent="0.25">
      <c r="A76" s="166" t="s">
        <v>240</v>
      </c>
      <c r="B76" s="167" t="s">
        <v>137</v>
      </c>
      <c r="C76" s="200"/>
      <c r="D76" s="169">
        <v>666.00404207313022</v>
      </c>
      <c r="E76" s="169">
        <f>E77</f>
        <v>655.86</v>
      </c>
      <c r="F76" s="165">
        <f t="shared" si="22"/>
        <v>98.476879803678969</v>
      </c>
    </row>
    <row r="77" spans="1:6" x14ac:dyDescent="0.25">
      <c r="A77" s="106" t="s">
        <v>99</v>
      </c>
      <c r="B77" s="190" t="s">
        <v>100</v>
      </c>
      <c r="C77" s="192"/>
      <c r="D77" s="113">
        <v>666.00404207313022</v>
      </c>
      <c r="E77" s="113">
        <f t="shared" ref="E77" si="23">E79</f>
        <v>655.86</v>
      </c>
      <c r="F77" s="129">
        <f t="shared" si="22"/>
        <v>98.476879803678969</v>
      </c>
    </row>
    <row r="78" spans="1:6" x14ac:dyDescent="0.25">
      <c r="A78" s="118">
        <v>3</v>
      </c>
      <c r="B78" s="119" t="s">
        <v>92</v>
      </c>
      <c r="C78" s="192"/>
      <c r="D78" s="114">
        <v>666.00404207313022</v>
      </c>
      <c r="E78" s="114">
        <f t="shared" ref="E78:E80" si="24">E79</f>
        <v>655.86</v>
      </c>
      <c r="F78" s="130">
        <f t="shared" si="22"/>
        <v>98.476879803678969</v>
      </c>
    </row>
    <row r="79" spans="1:6" x14ac:dyDescent="0.25">
      <c r="A79" s="120">
        <v>32</v>
      </c>
      <c r="B79" s="121" t="s">
        <v>19</v>
      </c>
      <c r="C79" s="192"/>
      <c r="D79" s="99">
        <v>666.00404207313022</v>
      </c>
      <c r="E79" s="99">
        <f t="shared" si="24"/>
        <v>655.86</v>
      </c>
      <c r="F79" s="131">
        <f t="shared" si="22"/>
        <v>98.476879803678969</v>
      </c>
    </row>
    <row r="80" spans="1:6" ht="26.25" x14ac:dyDescent="0.25">
      <c r="A80" s="111">
        <v>329</v>
      </c>
      <c r="B80" s="93" t="s">
        <v>126</v>
      </c>
      <c r="C80" s="192"/>
      <c r="D80" s="49"/>
      <c r="E80" s="49">
        <f t="shared" si="24"/>
        <v>655.86</v>
      </c>
      <c r="F80" s="105" t="s">
        <v>197</v>
      </c>
    </row>
    <row r="81" spans="1:6" ht="26.25" x14ac:dyDescent="0.25">
      <c r="A81" s="92">
        <v>3299</v>
      </c>
      <c r="B81" s="94" t="s">
        <v>126</v>
      </c>
      <c r="C81" s="192"/>
      <c r="D81" s="116"/>
      <c r="E81" s="116">
        <v>655.86</v>
      </c>
      <c r="F81" s="105" t="s">
        <v>197</v>
      </c>
    </row>
    <row r="82" spans="1:6" x14ac:dyDescent="0.25">
      <c r="A82" s="175" t="s">
        <v>259</v>
      </c>
      <c r="B82" s="175" t="s">
        <v>138</v>
      </c>
      <c r="C82" s="200"/>
      <c r="D82" s="201">
        <f>D83</f>
        <v>700</v>
      </c>
      <c r="E82" s="169">
        <f t="shared" ref="E82:E86" si="25">E83</f>
        <v>0</v>
      </c>
      <c r="F82" s="165">
        <f t="shared" si="22"/>
        <v>0</v>
      </c>
    </row>
    <row r="83" spans="1:6" x14ac:dyDescent="0.25">
      <c r="A83" s="106" t="s">
        <v>99</v>
      </c>
      <c r="B83" s="190" t="s">
        <v>100</v>
      </c>
      <c r="C83" s="192"/>
      <c r="D83" s="204">
        <f>D84</f>
        <v>700</v>
      </c>
      <c r="E83" s="113">
        <f t="shared" si="25"/>
        <v>0</v>
      </c>
      <c r="F83" s="129">
        <f t="shared" si="22"/>
        <v>0</v>
      </c>
    </row>
    <row r="84" spans="1:6" x14ac:dyDescent="0.25">
      <c r="A84" s="118">
        <v>3</v>
      </c>
      <c r="B84" s="119" t="s">
        <v>92</v>
      </c>
      <c r="C84" s="192"/>
      <c r="D84" s="206">
        <f>D85</f>
        <v>700</v>
      </c>
      <c r="E84" s="114">
        <f t="shared" si="25"/>
        <v>0</v>
      </c>
      <c r="F84" s="130">
        <f t="shared" si="22"/>
        <v>0</v>
      </c>
    </row>
    <row r="85" spans="1:6" x14ac:dyDescent="0.25">
      <c r="A85" s="120">
        <v>32</v>
      </c>
      <c r="B85" s="121" t="s">
        <v>19</v>
      </c>
      <c r="C85" s="192"/>
      <c r="D85" s="205">
        <v>700</v>
      </c>
      <c r="E85" s="99">
        <f t="shared" si="25"/>
        <v>0</v>
      </c>
      <c r="F85" s="131">
        <f t="shared" si="22"/>
        <v>0</v>
      </c>
    </row>
    <row r="86" spans="1:6" ht="26.25" x14ac:dyDescent="0.25">
      <c r="A86" s="111">
        <v>329</v>
      </c>
      <c r="B86" s="93" t="s">
        <v>126</v>
      </c>
      <c r="C86" s="192"/>
      <c r="D86" s="194"/>
      <c r="E86" s="49">
        <f t="shared" si="25"/>
        <v>0</v>
      </c>
      <c r="F86" s="105" t="s">
        <v>197</v>
      </c>
    </row>
    <row r="87" spans="1:6" ht="26.25" x14ac:dyDescent="0.25">
      <c r="A87" s="92">
        <v>3299</v>
      </c>
      <c r="B87" s="94" t="s">
        <v>126</v>
      </c>
      <c r="C87" s="192"/>
      <c r="D87" s="194"/>
      <c r="E87" s="116">
        <v>0</v>
      </c>
      <c r="F87" s="105" t="s">
        <v>197</v>
      </c>
    </row>
    <row r="88" spans="1:6" x14ac:dyDescent="0.25">
      <c r="A88" s="166" t="s">
        <v>272</v>
      </c>
      <c r="B88" s="167" t="s">
        <v>283</v>
      </c>
      <c r="C88" s="270"/>
      <c r="D88" s="201">
        <f>D89</f>
        <v>0</v>
      </c>
      <c r="E88" s="201">
        <f>E89</f>
        <v>550</v>
      </c>
      <c r="F88" s="165">
        <v>0</v>
      </c>
    </row>
    <row r="89" spans="1:6" x14ac:dyDescent="0.25">
      <c r="A89" s="106" t="s">
        <v>99</v>
      </c>
      <c r="B89" s="190" t="s">
        <v>100</v>
      </c>
      <c r="C89" s="270"/>
      <c r="D89" s="204">
        <f>D90</f>
        <v>0</v>
      </c>
      <c r="E89" s="204">
        <f>E90</f>
        <v>550</v>
      </c>
      <c r="F89" s="129">
        <v>0</v>
      </c>
    </row>
    <row r="90" spans="1:6" x14ac:dyDescent="0.25">
      <c r="A90" s="118">
        <v>3</v>
      </c>
      <c r="B90" s="119" t="s">
        <v>92</v>
      </c>
      <c r="C90" s="192"/>
      <c r="D90" s="206">
        <f>D91</f>
        <v>0</v>
      </c>
      <c r="E90" s="206">
        <f>E91</f>
        <v>550</v>
      </c>
      <c r="F90" s="130">
        <v>0</v>
      </c>
    </row>
    <row r="91" spans="1:6" x14ac:dyDescent="0.25">
      <c r="A91" s="120">
        <v>32</v>
      </c>
      <c r="B91" s="121" t="s">
        <v>19</v>
      </c>
      <c r="C91" s="192"/>
      <c r="D91" s="205">
        <f>D92</f>
        <v>0</v>
      </c>
      <c r="E91" s="205">
        <f>E92</f>
        <v>550</v>
      </c>
      <c r="F91" s="131">
        <v>0</v>
      </c>
    </row>
    <row r="92" spans="1:6" ht="26.25" x14ac:dyDescent="0.25">
      <c r="A92" s="111">
        <v>329</v>
      </c>
      <c r="B92" s="93" t="s">
        <v>126</v>
      </c>
      <c r="C92" s="192"/>
      <c r="D92" s="194">
        <f>D93</f>
        <v>0</v>
      </c>
      <c r="E92" s="194">
        <f>E93</f>
        <v>550</v>
      </c>
      <c r="F92" s="105"/>
    </row>
    <row r="93" spans="1:6" ht="26.25" x14ac:dyDescent="0.25">
      <c r="A93" s="92">
        <v>3299</v>
      </c>
      <c r="B93" s="94" t="s">
        <v>126</v>
      </c>
      <c r="C93" s="192"/>
      <c r="D93" s="194">
        <v>0</v>
      </c>
      <c r="E93" s="128">
        <v>550</v>
      </c>
      <c r="F93" s="105"/>
    </row>
    <row r="94" spans="1:6" x14ac:dyDescent="0.25">
      <c r="A94" s="178" t="s">
        <v>241</v>
      </c>
      <c r="B94" s="179" t="s">
        <v>242</v>
      </c>
      <c r="C94" s="200"/>
      <c r="D94" s="201">
        <f>D95</f>
        <v>531</v>
      </c>
      <c r="E94" s="169">
        <f t="shared" ref="E94:E98" si="26">E95</f>
        <v>0</v>
      </c>
      <c r="F94" s="165">
        <f t="shared" si="22"/>
        <v>0</v>
      </c>
    </row>
    <row r="95" spans="1:6" x14ac:dyDescent="0.25">
      <c r="A95" s="106" t="s">
        <v>99</v>
      </c>
      <c r="B95" s="190" t="s">
        <v>100</v>
      </c>
      <c r="C95" s="192"/>
      <c r="D95" s="204">
        <f>D96</f>
        <v>531</v>
      </c>
      <c r="E95" s="113">
        <f t="shared" si="26"/>
        <v>0</v>
      </c>
      <c r="F95" s="129">
        <f t="shared" si="22"/>
        <v>0</v>
      </c>
    </row>
    <row r="96" spans="1:6" x14ac:dyDescent="0.25">
      <c r="A96" s="108">
        <v>3</v>
      </c>
      <c r="B96" s="109" t="s">
        <v>92</v>
      </c>
      <c r="C96" s="192"/>
      <c r="D96" s="206">
        <f>D97</f>
        <v>531</v>
      </c>
      <c r="E96" s="114">
        <f t="shared" si="26"/>
        <v>0</v>
      </c>
      <c r="F96" s="130">
        <f t="shared" si="22"/>
        <v>0</v>
      </c>
    </row>
    <row r="97" spans="1:6" x14ac:dyDescent="0.25">
      <c r="A97" s="110">
        <v>32</v>
      </c>
      <c r="B97" s="102" t="s">
        <v>19</v>
      </c>
      <c r="C97" s="192"/>
      <c r="D97" s="205">
        <v>531</v>
      </c>
      <c r="E97" s="99">
        <f t="shared" si="26"/>
        <v>0</v>
      </c>
      <c r="F97" s="131">
        <f t="shared" si="22"/>
        <v>0</v>
      </c>
    </row>
    <row r="98" spans="1:6" x14ac:dyDescent="0.25">
      <c r="A98" s="111">
        <v>323</v>
      </c>
      <c r="B98" s="93" t="s">
        <v>117</v>
      </c>
      <c r="C98" s="192"/>
      <c r="D98" s="194"/>
      <c r="E98" s="49">
        <f t="shared" si="26"/>
        <v>0</v>
      </c>
      <c r="F98" s="105" t="s">
        <v>197</v>
      </c>
    </row>
    <row r="99" spans="1:6" x14ac:dyDescent="0.25">
      <c r="A99" s="92">
        <v>3237</v>
      </c>
      <c r="B99" s="94" t="s">
        <v>123</v>
      </c>
      <c r="C99" s="192"/>
      <c r="D99" s="194"/>
      <c r="E99" s="116">
        <v>0</v>
      </c>
      <c r="F99" s="105" t="s">
        <v>197</v>
      </c>
    </row>
    <row r="100" spans="1:6" ht="51" x14ac:dyDescent="0.25">
      <c r="A100" s="202" t="s">
        <v>245</v>
      </c>
      <c r="B100" s="202" t="s">
        <v>246</v>
      </c>
      <c r="C100" s="200"/>
      <c r="D100" s="169">
        <f>D101+D114</f>
        <v>35500</v>
      </c>
      <c r="E100" s="169">
        <f t="shared" ref="E100" si="27">E101+E114</f>
        <v>42663.98</v>
      </c>
      <c r="F100" s="165">
        <f t="shared" si="22"/>
        <v>120.18022535211269</v>
      </c>
    </row>
    <row r="101" spans="1:6" x14ac:dyDescent="0.25">
      <c r="A101" s="106" t="s">
        <v>99</v>
      </c>
      <c r="B101" s="190" t="s">
        <v>100</v>
      </c>
      <c r="C101" s="192"/>
      <c r="D101" s="113">
        <f>D102</f>
        <v>5325</v>
      </c>
      <c r="E101" s="113">
        <f t="shared" ref="E101" si="28">E102</f>
        <v>6399.6</v>
      </c>
      <c r="F101" s="129">
        <f t="shared" si="22"/>
        <v>120.18028169014086</v>
      </c>
    </row>
    <row r="102" spans="1:6" x14ac:dyDescent="0.25">
      <c r="A102" s="118">
        <v>3</v>
      </c>
      <c r="B102" s="119" t="s">
        <v>92</v>
      </c>
      <c r="C102" s="192"/>
      <c r="D102" s="114">
        <f>D103+D110</f>
        <v>5325</v>
      </c>
      <c r="E102" s="114">
        <f t="shared" ref="E102" si="29">E103+E110</f>
        <v>6399.6</v>
      </c>
      <c r="F102" s="130">
        <f t="shared" si="22"/>
        <v>120.18028169014086</v>
      </c>
    </row>
    <row r="103" spans="1:6" x14ac:dyDescent="0.25">
      <c r="A103" s="110">
        <v>31</v>
      </c>
      <c r="B103" s="102" t="s">
        <v>10</v>
      </c>
      <c r="C103" s="192"/>
      <c r="D103" s="99">
        <v>4642.5</v>
      </c>
      <c r="E103" s="99">
        <f t="shared" ref="E103" si="30">E104+E106+E108</f>
        <v>5919.97</v>
      </c>
      <c r="F103" s="131">
        <f t="shared" si="22"/>
        <v>127.51685514270331</v>
      </c>
    </row>
    <row r="104" spans="1:6" x14ac:dyDescent="0.25">
      <c r="A104" s="111">
        <v>311</v>
      </c>
      <c r="B104" s="93" t="s">
        <v>139</v>
      </c>
      <c r="C104" s="192"/>
      <c r="D104" s="49"/>
      <c r="E104" s="49">
        <f t="shared" ref="E104" si="31">E105</f>
        <v>4669.5</v>
      </c>
      <c r="F104" s="105" t="s">
        <v>197</v>
      </c>
    </row>
    <row r="105" spans="1:6" x14ac:dyDescent="0.25">
      <c r="A105" s="92">
        <v>3111</v>
      </c>
      <c r="B105" s="94" t="s">
        <v>140</v>
      </c>
      <c r="C105" s="192"/>
      <c r="D105" s="116"/>
      <c r="E105" s="116">
        <v>4669.5</v>
      </c>
      <c r="F105" s="105" t="s">
        <v>197</v>
      </c>
    </row>
    <row r="106" spans="1:6" x14ac:dyDescent="0.25">
      <c r="A106" s="111">
        <v>312</v>
      </c>
      <c r="B106" s="93" t="s">
        <v>141</v>
      </c>
      <c r="C106" s="192"/>
      <c r="D106" s="49"/>
      <c r="E106" s="49">
        <f t="shared" ref="E106" si="32">E107</f>
        <v>480</v>
      </c>
      <c r="F106" s="105" t="s">
        <v>197</v>
      </c>
    </row>
    <row r="107" spans="1:6" x14ac:dyDescent="0.25">
      <c r="A107" s="92">
        <v>3121</v>
      </c>
      <c r="B107" s="94" t="s">
        <v>141</v>
      </c>
      <c r="C107" s="192"/>
      <c r="D107" s="116"/>
      <c r="E107" s="116">
        <v>480</v>
      </c>
      <c r="F107" s="105" t="s">
        <v>197</v>
      </c>
    </row>
    <row r="108" spans="1:6" x14ac:dyDescent="0.25">
      <c r="A108" s="111">
        <v>313</v>
      </c>
      <c r="B108" s="93" t="s">
        <v>142</v>
      </c>
      <c r="C108" s="192"/>
      <c r="D108" s="49"/>
      <c r="E108" s="49">
        <f t="shared" ref="E108" si="33">E109</f>
        <v>770.47</v>
      </c>
      <c r="F108" s="105" t="s">
        <v>197</v>
      </c>
    </row>
    <row r="109" spans="1:6" ht="26.25" x14ac:dyDescent="0.25">
      <c r="A109" s="92">
        <v>3132</v>
      </c>
      <c r="B109" s="94" t="s">
        <v>143</v>
      </c>
      <c r="C109" s="192"/>
      <c r="D109" s="116"/>
      <c r="E109" s="116">
        <v>770.47</v>
      </c>
      <c r="F109" s="105" t="s">
        <v>197</v>
      </c>
    </row>
    <row r="110" spans="1:6" x14ac:dyDescent="0.25">
      <c r="A110" s="110">
        <v>32</v>
      </c>
      <c r="B110" s="102" t="s">
        <v>19</v>
      </c>
      <c r="C110" s="192"/>
      <c r="D110" s="99">
        <v>682.5</v>
      </c>
      <c r="E110" s="99">
        <f t="shared" ref="E110" si="34">E111</f>
        <v>479.63</v>
      </c>
      <c r="F110" s="131">
        <f t="shared" ref="F110:F172" si="35">E110/D110*100</f>
        <v>70.275457875457874</v>
      </c>
    </row>
    <row r="111" spans="1:6" x14ac:dyDescent="0.25">
      <c r="A111" s="111">
        <v>321</v>
      </c>
      <c r="B111" s="93" t="s">
        <v>109</v>
      </c>
      <c r="C111" s="192"/>
      <c r="D111" s="49"/>
      <c r="E111" s="49">
        <f t="shared" ref="E111" si="36">SUM(E112:E113)</f>
        <v>479.63</v>
      </c>
      <c r="F111" s="105" t="s">
        <v>197</v>
      </c>
    </row>
    <row r="112" spans="1:6" x14ac:dyDescent="0.25">
      <c r="A112" s="92">
        <v>3211</v>
      </c>
      <c r="B112" s="94" t="s">
        <v>110</v>
      </c>
      <c r="C112" s="192"/>
      <c r="D112" s="116"/>
      <c r="E112" s="116">
        <v>40.5</v>
      </c>
      <c r="F112" s="105" t="s">
        <v>197</v>
      </c>
    </row>
    <row r="113" spans="1:6" ht="26.25" x14ac:dyDescent="0.25">
      <c r="A113" s="92">
        <v>3212</v>
      </c>
      <c r="B113" s="94" t="s">
        <v>144</v>
      </c>
      <c r="C113" s="192"/>
      <c r="D113" s="116"/>
      <c r="E113" s="116">
        <v>439.13</v>
      </c>
      <c r="F113" s="105" t="s">
        <v>197</v>
      </c>
    </row>
    <row r="114" spans="1:6" x14ac:dyDescent="0.25">
      <c r="A114" s="106" t="s">
        <v>243</v>
      </c>
      <c r="B114" s="107" t="s">
        <v>244</v>
      </c>
      <c r="C114" s="192"/>
      <c r="D114" s="113">
        <f>D115</f>
        <v>30175</v>
      </c>
      <c r="E114" s="113">
        <f t="shared" ref="E114" si="37">E115</f>
        <v>36264.380000000005</v>
      </c>
      <c r="F114" s="129">
        <f t="shared" si="35"/>
        <v>120.18021541010772</v>
      </c>
    </row>
    <row r="115" spans="1:6" x14ac:dyDescent="0.25">
      <c r="A115" s="118">
        <v>3</v>
      </c>
      <c r="B115" s="119" t="s">
        <v>92</v>
      </c>
      <c r="C115" s="192"/>
      <c r="D115" s="114">
        <f>D116+D123</f>
        <v>30175</v>
      </c>
      <c r="E115" s="114">
        <f t="shared" ref="E115" si="38">E116+E123</f>
        <v>36264.380000000005</v>
      </c>
      <c r="F115" s="130">
        <f t="shared" si="35"/>
        <v>120.18021541010772</v>
      </c>
    </row>
    <row r="116" spans="1:6" x14ac:dyDescent="0.25">
      <c r="A116" s="110">
        <v>31</v>
      </c>
      <c r="B116" s="102" t="s">
        <v>10</v>
      </c>
      <c r="C116" s="192"/>
      <c r="D116" s="99">
        <v>26307.5</v>
      </c>
      <c r="E116" s="99">
        <f t="shared" ref="E116" si="39">E117+E119+E121</f>
        <v>33546.47</v>
      </c>
      <c r="F116" s="131">
        <f t="shared" si="35"/>
        <v>127.5167537774399</v>
      </c>
    </row>
    <row r="117" spans="1:6" x14ac:dyDescent="0.25">
      <c r="A117" s="111">
        <v>311</v>
      </c>
      <c r="B117" s="93" t="s">
        <v>139</v>
      </c>
      <c r="C117" s="192"/>
      <c r="D117" s="49"/>
      <c r="E117" s="49">
        <f t="shared" ref="E117" si="40">E118</f>
        <v>26460.48</v>
      </c>
      <c r="F117" s="105" t="s">
        <v>197</v>
      </c>
    </row>
    <row r="118" spans="1:6" x14ac:dyDescent="0.25">
      <c r="A118" s="92">
        <v>3111</v>
      </c>
      <c r="B118" s="94" t="s">
        <v>140</v>
      </c>
      <c r="C118" s="192"/>
      <c r="D118" s="116"/>
      <c r="E118" s="116">
        <v>26460.48</v>
      </c>
      <c r="F118" s="105" t="s">
        <v>197</v>
      </c>
    </row>
    <row r="119" spans="1:6" x14ac:dyDescent="0.25">
      <c r="A119" s="111">
        <v>312</v>
      </c>
      <c r="B119" s="93" t="s">
        <v>141</v>
      </c>
      <c r="C119" s="192"/>
      <c r="D119" s="49"/>
      <c r="E119" s="49">
        <f t="shared" ref="E119" si="41">E120</f>
        <v>2720</v>
      </c>
      <c r="F119" s="105" t="s">
        <v>197</v>
      </c>
    </row>
    <row r="120" spans="1:6" x14ac:dyDescent="0.25">
      <c r="A120" s="92">
        <v>3121</v>
      </c>
      <c r="B120" s="94" t="s">
        <v>141</v>
      </c>
      <c r="C120" s="192"/>
      <c r="D120" s="116"/>
      <c r="E120" s="116">
        <v>2720</v>
      </c>
      <c r="F120" s="105" t="s">
        <v>197</v>
      </c>
    </row>
    <row r="121" spans="1:6" x14ac:dyDescent="0.25">
      <c r="A121" s="111">
        <v>313</v>
      </c>
      <c r="B121" s="93" t="s">
        <v>142</v>
      </c>
      <c r="C121" s="192"/>
      <c r="D121" s="49"/>
      <c r="E121" s="49">
        <f t="shared" ref="E121" si="42">E122</f>
        <v>4365.99</v>
      </c>
      <c r="F121" s="105" t="s">
        <v>197</v>
      </c>
    </row>
    <row r="122" spans="1:6" ht="26.25" x14ac:dyDescent="0.25">
      <c r="A122" s="92">
        <v>3132</v>
      </c>
      <c r="B122" s="94" t="s">
        <v>143</v>
      </c>
      <c r="C122" s="192"/>
      <c r="D122" s="116"/>
      <c r="E122" s="116">
        <v>4365.99</v>
      </c>
      <c r="F122" s="105" t="s">
        <v>197</v>
      </c>
    </row>
    <row r="123" spans="1:6" x14ac:dyDescent="0.25">
      <c r="A123" s="110">
        <v>32</v>
      </c>
      <c r="B123" s="102" t="s">
        <v>19</v>
      </c>
      <c r="C123" s="192"/>
      <c r="D123" s="99">
        <v>3867.5</v>
      </c>
      <c r="E123" s="99">
        <f t="shared" ref="E123" si="43">E124</f>
        <v>2717.91</v>
      </c>
      <c r="F123" s="131">
        <f t="shared" si="35"/>
        <v>70.275630252100839</v>
      </c>
    </row>
    <row r="124" spans="1:6" x14ac:dyDescent="0.25">
      <c r="A124" s="111">
        <v>321</v>
      </c>
      <c r="B124" s="93" t="s">
        <v>109</v>
      </c>
      <c r="C124" s="192"/>
      <c r="D124" s="49"/>
      <c r="E124" s="49">
        <f t="shared" ref="E124" si="44">SUM(E125:E126)</f>
        <v>2717.91</v>
      </c>
      <c r="F124" s="105" t="s">
        <v>197</v>
      </c>
    </row>
    <row r="125" spans="1:6" x14ac:dyDescent="0.25">
      <c r="A125" s="92">
        <v>3211</v>
      </c>
      <c r="B125" s="94" t="s">
        <v>110</v>
      </c>
      <c r="C125" s="192"/>
      <c r="D125" s="116"/>
      <c r="E125" s="116">
        <v>229.5</v>
      </c>
      <c r="F125" s="105" t="s">
        <v>197</v>
      </c>
    </row>
    <row r="126" spans="1:6" ht="26.25" x14ac:dyDescent="0.25">
      <c r="A126" s="92">
        <v>3212</v>
      </c>
      <c r="B126" s="94" t="s">
        <v>144</v>
      </c>
      <c r="C126" s="192"/>
      <c r="D126" s="116"/>
      <c r="E126" s="116">
        <v>2488.41</v>
      </c>
      <c r="F126" s="105" t="s">
        <v>197</v>
      </c>
    </row>
    <row r="127" spans="1:6" ht="51" x14ac:dyDescent="0.25">
      <c r="A127" s="208" t="s">
        <v>260</v>
      </c>
      <c r="B127" s="208" t="s">
        <v>261</v>
      </c>
      <c r="C127" s="200"/>
      <c r="D127" s="150">
        <v>17150</v>
      </c>
      <c r="E127" s="271">
        <v>0</v>
      </c>
      <c r="F127" s="165">
        <v>0</v>
      </c>
    </row>
    <row r="128" spans="1:6" x14ac:dyDescent="0.25">
      <c r="A128" s="75" t="s">
        <v>99</v>
      </c>
      <c r="B128" s="207" t="s">
        <v>100</v>
      </c>
      <c r="C128" s="192"/>
      <c r="D128" s="59">
        <v>2572.5</v>
      </c>
      <c r="E128" s="272">
        <v>0</v>
      </c>
      <c r="F128" s="129">
        <v>0</v>
      </c>
    </row>
    <row r="129" spans="1:6" x14ac:dyDescent="0.25">
      <c r="A129" s="60">
        <v>3</v>
      </c>
      <c r="B129" s="61" t="s">
        <v>92</v>
      </c>
      <c r="C129" s="192"/>
      <c r="D129" s="62">
        <v>2572.5</v>
      </c>
      <c r="E129" s="273">
        <v>0</v>
      </c>
      <c r="F129" s="130">
        <v>0</v>
      </c>
    </row>
    <row r="130" spans="1:6" x14ac:dyDescent="0.25">
      <c r="A130" s="79">
        <v>31</v>
      </c>
      <c r="B130" s="80" t="s">
        <v>10</v>
      </c>
      <c r="C130" s="192"/>
      <c r="D130" s="65">
        <v>2242.5</v>
      </c>
      <c r="E130" s="101">
        <v>0</v>
      </c>
      <c r="F130" s="131">
        <v>0</v>
      </c>
    </row>
    <row r="131" spans="1:6" x14ac:dyDescent="0.25">
      <c r="A131" s="81">
        <v>311</v>
      </c>
      <c r="B131" s="82" t="s">
        <v>139</v>
      </c>
      <c r="C131" s="192"/>
      <c r="D131" s="68"/>
      <c r="E131" s="128">
        <v>0</v>
      </c>
      <c r="F131" s="105" t="s">
        <v>197</v>
      </c>
    </row>
    <row r="132" spans="1:6" x14ac:dyDescent="0.25">
      <c r="A132" s="69">
        <v>3111</v>
      </c>
      <c r="B132" s="70" t="s">
        <v>140</v>
      </c>
      <c r="C132" s="192"/>
      <c r="D132" s="72"/>
      <c r="E132" s="128">
        <v>0</v>
      </c>
      <c r="F132" s="105" t="s">
        <v>197</v>
      </c>
    </row>
    <row r="133" spans="1:6" x14ac:dyDescent="0.25">
      <c r="A133" s="81">
        <v>312</v>
      </c>
      <c r="B133" s="82" t="s">
        <v>141</v>
      </c>
      <c r="C133" s="192"/>
      <c r="D133" s="68"/>
      <c r="E133" s="128">
        <v>0</v>
      </c>
      <c r="F133" s="105" t="s">
        <v>197</v>
      </c>
    </row>
    <row r="134" spans="1:6" x14ac:dyDescent="0.25">
      <c r="A134" s="69">
        <v>3121</v>
      </c>
      <c r="B134" s="70" t="s">
        <v>141</v>
      </c>
      <c r="C134" s="192"/>
      <c r="D134" s="72"/>
      <c r="E134" s="128">
        <v>0</v>
      </c>
      <c r="F134" s="105" t="s">
        <v>197</v>
      </c>
    </row>
    <row r="135" spans="1:6" x14ac:dyDescent="0.25">
      <c r="A135" s="81">
        <v>313</v>
      </c>
      <c r="B135" s="82" t="s">
        <v>142</v>
      </c>
      <c r="C135" s="192"/>
      <c r="D135" s="68"/>
      <c r="E135" s="128">
        <v>0</v>
      </c>
      <c r="F135" s="105" t="s">
        <v>197</v>
      </c>
    </row>
    <row r="136" spans="1:6" ht="26.25" x14ac:dyDescent="0.25">
      <c r="A136" s="69">
        <v>3132</v>
      </c>
      <c r="B136" s="70" t="s">
        <v>143</v>
      </c>
      <c r="C136" s="192"/>
      <c r="D136" s="72"/>
      <c r="E136" s="128">
        <v>0</v>
      </c>
      <c r="F136" s="105" t="s">
        <v>197</v>
      </c>
    </row>
    <row r="137" spans="1:6" x14ac:dyDescent="0.25">
      <c r="A137" s="79">
        <v>32</v>
      </c>
      <c r="B137" s="80" t="s">
        <v>19</v>
      </c>
      <c r="C137" s="192"/>
      <c r="D137" s="65">
        <v>330</v>
      </c>
      <c r="E137" s="101">
        <v>0</v>
      </c>
      <c r="F137" s="131">
        <v>0</v>
      </c>
    </row>
    <row r="138" spans="1:6" x14ac:dyDescent="0.25">
      <c r="A138" s="81">
        <v>321</v>
      </c>
      <c r="B138" s="82" t="s">
        <v>109</v>
      </c>
      <c r="C138" s="192"/>
      <c r="D138" s="68"/>
      <c r="E138" s="128">
        <v>0</v>
      </c>
      <c r="F138" s="105" t="s">
        <v>197</v>
      </c>
    </row>
    <row r="139" spans="1:6" x14ac:dyDescent="0.25">
      <c r="A139" s="69">
        <v>3211</v>
      </c>
      <c r="B139" s="70" t="s">
        <v>110</v>
      </c>
      <c r="C139" s="192"/>
      <c r="D139" s="72"/>
      <c r="E139" s="128">
        <v>0</v>
      </c>
      <c r="F139" s="105" t="s">
        <v>197</v>
      </c>
    </row>
    <row r="140" spans="1:6" ht="26.25" x14ac:dyDescent="0.25">
      <c r="A140" s="69">
        <v>3212</v>
      </c>
      <c r="B140" s="70" t="s">
        <v>144</v>
      </c>
      <c r="C140" s="192"/>
      <c r="D140" s="72"/>
      <c r="E140" s="128">
        <v>0</v>
      </c>
      <c r="F140" s="105" t="s">
        <v>197</v>
      </c>
    </row>
    <row r="141" spans="1:6" x14ac:dyDescent="0.25">
      <c r="A141" s="75" t="s">
        <v>243</v>
      </c>
      <c r="B141" s="76" t="s">
        <v>244</v>
      </c>
      <c r="C141" s="192"/>
      <c r="D141" s="59">
        <v>14577.5</v>
      </c>
      <c r="E141" s="272">
        <v>0</v>
      </c>
      <c r="F141" s="129">
        <v>0</v>
      </c>
    </row>
    <row r="142" spans="1:6" x14ac:dyDescent="0.25">
      <c r="A142" s="60">
        <v>3</v>
      </c>
      <c r="B142" s="61" t="s">
        <v>92</v>
      </c>
      <c r="C142" s="192"/>
      <c r="D142" s="62">
        <v>14577.5</v>
      </c>
      <c r="E142" s="273">
        <v>0</v>
      </c>
      <c r="F142" s="130">
        <v>0</v>
      </c>
    </row>
    <row r="143" spans="1:6" x14ac:dyDescent="0.25">
      <c r="A143" s="79">
        <v>31</v>
      </c>
      <c r="B143" s="80" t="s">
        <v>10</v>
      </c>
      <c r="C143" s="192"/>
      <c r="D143" s="65">
        <v>12707.5</v>
      </c>
      <c r="E143" s="101">
        <v>0</v>
      </c>
      <c r="F143" s="131">
        <v>0</v>
      </c>
    </row>
    <row r="144" spans="1:6" x14ac:dyDescent="0.25">
      <c r="A144" s="81">
        <v>311</v>
      </c>
      <c r="B144" s="82" t="s">
        <v>139</v>
      </c>
      <c r="C144" s="192"/>
      <c r="D144" s="68"/>
      <c r="E144" s="128">
        <v>0</v>
      </c>
      <c r="F144" s="105" t="s">
        <v>197</v>
      </c>
    </row>
    <row r="145" spans="1:6" x14ac:dyDescent="0.25">
      <c r="A145" s="69">
        <v>3111</v>
      </c>
      <c r="B145" s="70" t="s">
        <v>140</v>
      </c>
      <c r="C145" s="192"/>
      <c r="D145" s="72"/>
      <c r="E145" s="128">
        <v>0</v>
      </c>
      <c r="F145" s="105" t="s">
        <v>197</v>
      </c>
    </row>
    <row r="146" spans="1:6" x14ac:dyDescent="0.25">
      <c r="A146" s="81">
        <v>312</v>
      </c>
      <c r="B146" s="82" t="s">
        <v>141</v>
      </c>
      <c r="C146" s="192"/>
      <c r="D146" s="68"/>
      <c r="E146" s="128">
        <v>0</v>
      </c>
      <c r="F146" s="105" t="s">
        <v>197</v>
      </c>
    </row>
    <row r="147" spans="1:6" x14ac:dyDescent="0.25">
      <c r="A147" s="69">
        <v>3121</v>
      </c>
      <c r="B147" s="70" t="s">
        <v>141</v>
      </c>
      <c r="C147" s="192"/>
      <c r="D147" s="72"/>
      <c r="E147" s="128">
        <v>0</v>
      </c>
      <c r="F147" s="105" t="s">
        <v>197</v>
      </c>
    </row>
    <row r="148" spans="1:6" x14ac:dyDescent="0.25">
      <c r="A148" s="81">
        <v>313</v>
      </c>
      <c r="B148" s="82" t="s">
        <v>142</v>
      </c>
      <c r="C148" s="192"/>
      <c r="D148" s="68"/>
      <c r="E148" s="128">
        <v>0</v>
      </c>
      <c r="F148" s="105" t="s">
        <v>197</v>
      </c>
    </row>
    <row r="149" spans="1:6" ht="26.25" x14ac:dyDescent="0.25">
      <c r="A149" s="69">
        <v>3132</v>
      </c>
      <c r="B149" s="70" t="s">
        <v>143</v>
      </c>
      <c r="C149" s="192"/>
      <c r="D149" s="72"/>
      <c r="E149" s="128">
        <v>0</v>
      </c>
      <c r="F149" s="105" t="s">
        <v>197</v>
      </c>
    </row>
    <row r="150" spans="1:6" x14ac:dyDescent="0.25">
      <c r="A150" s="79">
        <v>32</v>
      </c>
      <c r="B150" s="80" t="s">
        <v>19</v>
      </c>
      <c r="C150" s="192"/>
      <c r="D150" s="65">
        <v>1870</v>
      </c>
      <c r="E150" s="101">
        <v>0</v>
      </c>
      <c r="F150" s="131">
        <v>0</v>
      </c>
    </row>
    <row r="151" spans="1:6" x14ac:dyDescent="0.25">
      <c r="A151" s="81">
        <v>321</v>
      </c>
      <c r="B151" s="82" t="s">
        <v>109</v>
      </c>
      <c r="C151" s="192"/>
      <c r="D151" s="68"/>
      <c r="E151" s="128">
        <v>0</v>
      </c>
      <c r="F151" s="105" t="s">
        <v>197</v>
      </c>
    </row>
    <row r="152" spans="1:6" x14ac:dyDescent="0.25">
      <c r="A152" s="69">
        <v>3211</v>
      </c>
      <c r="B152" s="70" t="s">
        <v>110</v>
      </c>
      <c r="C152" s="192"/>
      <c r="D152" s="72"/>
      <c r="E152" s="128">
        <v>0</v>
      </c>
      <c r="F152" s="105" t="s">
        <v>197</v>
      </c>
    </row>
    <row r="153" spans="1:6" ht="26.25" x14ac:dyDescent="0.25">
      <c r="A153" s="69">
        <v>3212</v>
      </c>
      <c r="B153" s="70" t="s">
        <v>144</v>
      </c>
      <c r="C153" s="192"/>
      <c r="D153" s="72"/>
      <c r="E153" s="128">
        <v>0</v>
      </c>
      <c r="F153" s="105" t="s">
        <v>197</v>
      </c>
    </row>
    <row r="154" spans="1:6" x14ac:dyDescent="0.25">
      <c r="A154" s="161" t="s">
        <v>247</v>
      </c>
      <c r="B154" s="161" t="s">
        <v>97</v>
      </c>
      <c r="C154" s="199"/>
      <c r="D154" s="162">
        <f>D155+D162</f>
        <v>4350</v>
      </c>
      <c r="E154" s="162">
        <f>E155+E162</f>
        <v>1200</v>
      </c>
      <c r="F154" s="160">
        <f t="shared" si="35"/>
        <v>27.586206896551722</v>
      </c>
    </row>
    <row r="155" spans="1:6" x14ac:dyDescent="0.25">
      <c r="A155" s="166" t="s">
        <v>231</v>
      </c>
      <c r="B155" s="172" t="s">
        <v>145</v>
      </c>
      <c r="C155" s="200"/>
      <c r="D155" s="169">
        <v>3150</v>
      </c>
      <c r="E155" s="169">
        <f t="shared" ref="E155:E158" si="45">E156</f>
        <v>0</v>
      </c>
      <c r="F155" s="165">
        <f t="shared" si="35"/>
        <v>0</v>
      </c>
    </row>
    <row r="156" spans="1:6" x14ac:dyDescent="0.25">
      <c r="A156" s="106" t="s">
        <v>99</v>
      </c>
      <c r="B156" s="190" t="s">
        <v>100</v>
      </c>
      <c r="C156" s="192"/>
      <c r="D156" s="113">
        <v>3150</v>
      </c>
      <c r="E156" s="113">
        <f t="shared" si="45"/>
        <v>0</v>
      </c>
      <c r="F156" s="129">
        <f t="shared" si="35"/>
        <v>0</v>
      </c>
    </row>
    <row r="157" spans="1:6" ht="26.25" x14ac:dyDescent="0.25">
      <c r="A157" s="108">
        <v>4</v>
      </c>
      <c r="B157" s="124" t="s">
        <v>11</v>
      </c>
      <c r="C157" s="192"/>
      <c r="D157" s="114">
        <v>3150</v>
      </c>
      <c r="E157" s="114">
        <f t="shared" si="45"/>
        <v>0</v>
      </c>
      <c r="F157" s="130">
        <f t="shared" si="35"/>
        <v>0</v>
      </c>
    </row>
    <row r="158" spans="1:6" ht="39" x14ac:dyDescent="0.25">
      <c r="A158" s="110">
        <v>42</v>
      </c>
      <c r="B158" s="102" t="s">
        <v>146</v>
      </c>
      <c r="C158" s="192"/>
      <c r="D158" s="99">
        <v>3150</v>
      </c>
      <c r="E158" s="99">
        <f t="shared" si="45"/>
        <v>0</v>
      </c>
      <c r="F158" s="131">
        <f t="shared" si="35"/>
        <v>0</v>
      </c>
    </row>
    <row r="159" spans="1:6" x14ac:dyDescent="0.25">
      <c r="A159" s="111">
        <v>422</v>
      </c>
      <c r="B159" s="93" t="s">
        <v>147</v>
      </c>
      <c r="C159" s="192"/>
      <c r="D159" s="49"/>
      <c r="E159" s="49">
        <f t="shared" ref="E159" si="46">SUM(E160:E161)</f>
        <v>0</v>
      </c>
      <c r="F159" s="105" t="s">
        <v>197</v>
      </c>
    </row>
    <row r="160" spans="1:6" x14ac:dyDescent="0.25">
      <c r="A160" s="92">
        <v>4221</v>
      </c>
      <c r="B160" s="94" t="s">
        <v>148</v>
      </c>
      <c r="C160" s="192"/>
      <c r="D160" s="116"/>
      <c r="E160" s="116">
        <f>C160+D160</f>
        <v>0</v>
      </c>
      <c r="F160" s="105" t="s">
        <v>197</v>
      </c>
    </row>
    <row r="161" spans="1:6" ht="26.25" x14ac:dyDescent="0.25">
      <c r="A161" s="92">
        <v>4227</v>
      </c>
      <c r="B161" s="94" t="s">
        <v>170</v>
      </c>
      <c r="C161" s="192"/>
      <c r="D161" s="116"/>
      <c r="E161" s="116">
        <v>0</v>
      </c>
      <c r="F161" s="105" t="s">
        <v>197</v>
      </c>
    </row>
    <row r="162" spans="1:6" x14ac:dyDescent="0.25">
      <c r="A162" s="166" t="s">
        <v>248</v>
      </c>
      <c r="B162" s="172" t="s">
        <v>249</v>
      </c>
      <c r="C162" s="200"/>
      <c r="D162" s="201">
        <v>1200</v>
      </c>
      <c r="E162" s="169">
        <f t="shared" ref="E162:E166" si="47">E163</f>
        <v>1200</v>
      </c>
      <c r="F162" s="165">
        <f t="shared" si="35"/>
        <v>100</v>
      </c>
    </row>
    <row r="163" spans="1:6" x14ac:dyDescent="0.25">
      <c r="A163" s="106" t="s">
        <v>99</v>
      </c>
      <c r="B163" s="190" t="s">
        <v>100</v>
      </c>
      <c r="C163" s="192"/>
      <c r="D163" s="204">
        <v>1200</v>
      </c>
      <c r="E163" s="113">
        <f t="shared" si="47"/>
        <v>1200</v>
      </c>
      <c r="F163" s="129">
        <f t="shared" si="35"/>
        <v>100</v>
      </c>
    </row>
    <row r="164" spans="1:6" ht="26.25" x14ac:dyDescent="0.25">
      <c r="A164" s="108">
        <v>4</v>
      </c>
      <c r="B164" s="124" t="s">
        <v>11</v>
      </c>
      <c r="C164" s="192"/>
      <c r="D164" s="206">
        <v>1200</v>
      </c>
      <c r="E164" s="114">
        <f t="shared" si="47"/>
        <v>1200</v>
      </c>
      <c r="F164" s="130">
        <f t="shared" si="35"/>
        <v>100</v>
      </c>
    </row>
    <row r="165" spans="1:6" ht="39" x14ac:dyDescent="0.25">
      <c r="A165" s="110">
        <v>42</v>
      </c>
      <c r="B165" s="102" t="s">
        <v>146</v>
      </c>
      <c r="C165" s="192"/>
      <c r="D165" s="205">
        <v>1200</v>
      </c>
      <c r="E165" s="99">
        <f t="shared" si="47"/>
        <v>1200</v>
      </c>
      <c r="F165" s="131">
        <f t="shared" si="35"/>
        <v>100</v>
      </c>
    </row>
    <row r="166" spans="1:6" ht="26.25" x14ac:dyDescent="0.25">
      <c r="A166" s="111">
        <v>424</v>
      </c>
      <c r="B166" s="93" t="s">
        <v>171</v>
      </c>
      <c r="C166" s="192"/>
      <c r="D166" s="194"/>
      <c r="E166" s="49">
        <f t="shared" si="47"/>
        <v>1200</v>
      </c>
      <c r="F166" s="105" t="s">
        <v>197</v>
      </c>
    </row>
    <row r="167" spans="1:6" x14ac:dyDescent="0.25">
      <c r="A167" s="92">
        <v>4241</v>
      </c>
      <c r="B167" s="94" t="s">
        <v>172</v>
      </c>
      <c r="C167" s="192"/>
      <c r="D167" s="194"/>
      <c r="E167" s="116">
        <v>1200</v>
      </c>
      <c r="F167" s="105" t="s">
        <v>197</v>
      </c>
    </row>
    <row r="168" spans="1:6" ht="26.25" x14ac:dyDescent="0.25">
      <c r="A168" s="161" t="s">
        <v>250</v>
      </c>
      <c r="B168" s="161" t="s">
        <v>251</v>
      </c>
      <c r="C168" s="199"/>
      <c r="D168" s="203">
        <v>3167</v>
      </c>
      <c r="E168" s="162">
        <f t="shared" ref="E168:E173" si="48">E169</f>
        <v>0</v>
      </c>
      <c r="F168" s="160">
        <f t="shared" si="35"/>
        <v>0</v>
      </c>
    </row>
    <row r="169" spans="1:6" ht="26.25" x14ac:dyDescent="0.25">
      <c r="A169" s="173" t="s">
        <v>252</v>
      </c>
      <c r="B169" s="173" t="s">
        <v>251</v>
      </c>
      <c r="C169" s="200"/>
      <c r="D169" s="201">
        <v>3167</v>
      </c>
      <c r="E169" s="169">
        <f t="shared" si="48"/>
        <v>0</v>
      </c>
      <c r="F169" s="165">
        <f t="shared" si="35"/>
        <v>0</v>
      </c>
    </row>
    <row r="170" spans="1:6" x14ac:dyDescent="0.25">
      <c r="A170" s="106" t="s">
        <v>99</v>
      </c>
      <c r="B170" s="190" t="s">
        <v>100</v>
      </c>
      <c r="C170" s="192"/>
      <c r="D170" s="204">
        <v>3167</v>
      </c>
      <c r="E170" s="113">
        <f t="shared" si="48"/>
        <v>0</v>
      </c>
      <c r="F170" s="129">
        <f t="shared" si="35"/>
        <v>0</v>
      </c>
    </row>
    <row r="171" spans="1:6" x14ac:dyDescent="0.25">
      <c r="A171" s="191">
        <v>3</v>
      </c>
      <c r="B171" s="119" t="s">
        <v>92</v>
      </c>
      <c r="C171" s="192"/>
      <c r="D171" s="206">
        <v>3167</v>
      </c>
      <c r="E171" s="114">
        <f t="shared" si="48"/>
        <v>0</v>
      </c>
      <c r="F171" s="130">
        <f t="shared" si="35"/>
        <v>0</v>
      </c>
    </row>
    <row r="172" spans="1:6" x14ac:dyDescent="0.25">
      <c r="A172" s="120">
        <v>32</v>
      </c>
      <c r="B172" s="121" t="s">
        <v>19</v>
      </c>
      <c r="C172" s="192"/>
      <c r="D172" s="205">
        <v>3167</v>
      </c>
      <c r="E172" s="99">
        <f t="shared" si="48"/>
        <v>0</v>
      </c>
      <c r="F172" s="131">
        <f t="shared" si="35"/>
        <v>0</v>
      </c>
    </row>
    <row r="173" spans="1:6" x14ac:dyDescent="0.25">
      <c r="A173" s="125">
        <v>323</v>
      </c>
      <c r="B173" s="126" t="s">
        <v>117</v>
      </c>
      <c r="C173" s="192"/>
      <c r="D173" s="194"/>
      <c r="E173" s="49">
        <f t="shared" si="48"/>
        <v>0</v>
      </c>
      <c r="F173" s="105" t="s">
        <v>197</v>
      </c>
    </row>
    <row r="174" spans="1:6" ht="26.25" x14ac:dyDescent="0.25">
      <c r="A174" s="92">
        <v>3232</v>
      </c>
      <c r="B174" s="94" t="s">
        <v>136</v>
      </c>
      <c r="C174" s="192"/>
      <c r="D174" s="194"/>
      <c r="E174" s="116">
        <v>0</v>
      </c>
      <c r="F174" s="105" t="s">
        <v>197</v>
      </c>
    </row>
    <row r="175" spans="1:6" ht="26.25" x14ac:dyDescent="0.25">
      <c r="A175" s="228" t="s">
        <v>262</v>
      </c>
      <c r="B175" s="229" t="s">
        <v>149</v>
      </c>
      <c r="C175" s="153" t="e">
        <f t="shared" ref="C175" si="49">C176</f>
        <v>#REF!</v>
      </c>
      <c r="D175" s="153">
        <v>2753666</v>
      </c>
      <c r="E175" s="153">
        <f t="shared" ref="E175:E176" si="50">E176</f>
        <v>1527387.93</v>
      </c>
      <c r="F175" s="153">
        <f>E175/D175*100</f>
        <v>55.467436137861306</v>
      </c>
    </row>
    <row r="176" spans="1:6" ht="26.25" x14ac:dyDescent="0.25">
      <c r="A176" s="157" t="s">
        <v>263</v>
      </c>
      <c r="B176" s="157" t="s">
        <v>150</v>
      </c>
      <c r="C176" s="156" t="e">
        <f>C177+C265+C284</f>
        <v>#REF!</v>
      </c>
      <c r="D176" s="156">
        <v>2753666</v>
      </c>
      <c r="E176" s="156">
        <f t="shared" si="50"/>
        <v>1527387.93</v>
      </c>
      <c r="F176" s="238">
        <f t="shared" ref="F176:F180" si="51">E176/D176*100</f>
        <v>55.467436137861306</v>
      </c>
    </row>
    <row r="177" spans="1:6" ht="26.25" x14ac:dyDescent="0.25">
      <c r="A177" s="230" t="s">
        <v>264</v>
      </c>
      <c r="B177" s="230" t="s">
        <v>150</v>
      </c>
      <c r="C177" s="146" t="e">
        <f>C178+C183+C192+#REF!+C201+#REF!+C233</f>
        <v>#REF!</v>
      </c>
      <c r="D177" s="146">
        <v>2753666</v>
      </c>
      <c r="E177" s="146">
        <f>E178+E242+E264+E270+E281+E340+E374+E386+E425+E434+E440+E468+E484</f>
        <v>1527387.93</v>
      </c>
      <c r="F177" s="239">
        <f t="shared" si="51"/>
        <v>55.467436137861306</v>
      </c>
    </row>
    <row r="178" spans="1:6" x14ac:dyDescent="0.25">
      <c r="A178" s="170" t="s">
        <v>106</v>
      </c>
      <c r="B178" s="163" t="s">
        <v>9</v>
      </c>
      <c r="C178" s="150">
        <f t="shared" ref="C178:C181" si="52">C179</f>
        <v>331.81</v>
      </c>
      <c r="D178" s="150">
        <v>60836</v>
      </c>
      <c r="E178" s="150">
        <f t="shared" ref="E178" si="53">E179+E201+E219+E224+E237</f>
        <v>54655.430000000008</v>
      </c>
      <c r="F178" s="240">
        <f t="shared" si="51"/>
        <v>89.840604247485061</v>
      </c>
    </row>
    <row r="179" spans="1:6" x14ac:dyDescent="0.25">
      <c r="A179" s="75" t="s">
        <v>151</v>
      </c>
      <c r="B179" s="209" t="s">
        <v>152</v>
      </c>
      <c r="C179" s="59">
        <f t="shared" si="52"/>
        <v>331.81</v>
      </c>
      <c r="D179" s="59">
        <v>2686</v>
      </c>
      <c r="E179" s="59">
        <f t="shared" ref="E179" si="54">E180</f>
        <v>243.72</v>
      </c>
      <c r="F179" s="241">
        <f t="shared" si="51"/>
        <v>9.073715562174236</v>
      </c>
    </row>
    <row r="180" spans="1:6" x14ac:dyDescent="0.25">
      <c r="A180" s="77">
        <v>3</v>
      </c>
      <c r="B180" s="83" t="s">
        <v>92</v>
      </c>
      <c r="C180" s="65">
        <f t="shared" si="52"/>
        <v>331.81</v>
      </c>
      <c r="D180" s="62">
        <v>2686</v>
      </c>
      <c r="E180" s="62">
        <f t="shared" ref="E180" si="55">E181+E198</f>
        <v>243.72</v>
      </c>
      <c r="F180" s="242">
        <f t="shared" si="51"/>
        <v>9.073715562174236</v>
      </c>
    </row>
    <row r="181" spans="1:6" x14ac:dyDescent="0.25">
      <c r="A181" s="79">
        <v>32</v>
      </c>
      <c r="B181" s="80" t="s">
        <v>19</v>
      </c>
      <c r="C181" s="68">
        <f t="shared" si="52"/>
        <v>331.81</v>
      </c>
      <c r="D181" s="65">
        <v>2685</v>
      </c>
      <c r="E181" s="65">
        <f t="shared" ref="E181" si="56">E182+E185+E190+E195</f>
        <v>243.72</v>
      </c>
      <c r="F181" s="131">
        <f t="shared" ref="F181" si="57">E181/D181*100</f>
        <v>9.0770949720670391</v>
      </c>
    </row>
    <row r="182" spans="1:6" x14ac:dyDescent="0.25">
      <c r="A182" s="81">
        <v>321</v>
      </c>
      <c r="B182" s="82" t="s">
        <v>109</v>
      </c>
      <c r="C182" s="71">
        <v>331.81</v>
      </c>
      <c r="D182" s="68"/>
      <c r="E182" s="68">
        <f t="shared" ref="E182" si="58">SUM(E183:E184)</f>
        <v>0</v>
      </c>
      <c r="F182" s="68" t="s">
        <v>197</v>
      </c>
    </row>
    <row r="183" spans="1:6" x14ac:dyDescent="0.25">
      <c r="A183" s="69">
        <v>3211</v>
      </c>
      <c r="B183" s="70" t="s">
        <v>110</v>
      </c>
      <c r="C183" s="56">
        <f>C185</f>
        <v>0</v>
      </c>
      <c r="D183" s="72"/>
      <c r="E183" s="72">
        <v>0</v>
      </c>
      <c r="F183" s="68" t="s">
        <v>197</v>
      </c>
    </row>
    <row r="184" spans="1:6" x14ac:dyDescent="0.25">
      <c r="A184" s="69">
        <v>3214</v>
      </c>
      <c r="B184" s="70" t="s">
        <v>112</v>
      </c>
      <c r="C184" s="56"/>
      <c r="D184" s="72"/>
      <c r="E184" s="72">
        <v>0</v>
      </c>
      <c r="F184" s="68" t="s">
        <v>197</v>
      </c>
    </row>
    <row r="185" spans="1:6" x14ac:dyDescent="0.25">
      <c r="A185" s="81">
        <v>322</v>
      </c>
      <c r="B185" s="82" t="s">
        <v>93</v>
      </c>
      <c r="C185" s="59">
        <f t="shared" ref="C185:C187" si="59">C186</f>
        <v>0</v>
      </c>
      <c r="D185" s="68"/>
      <c r="E185" s="68">
        <f t="shared" ref="E185" si="60">SUM(E186:E189)</f>
        <v>15.99</v>
      </c>
      <c r="F185" s="68" t="s">
        <v>197</v>
      </c>
    </row>
    <row r="186" spans="1:6" x14ac:dyDescent="0.25">
      <c r="A186" s="69">
        <v>3221</v>
      </c>
      <c r="B186" s="70" t="s">
        <v>113</v>
      </c>
      <c r="C186" s="62">
        <f t="shared" si="59"/>
        <v>0</v>
      </c>
      <c r="D186" s="72"/>
      <c r="E186" s="72">
        <v>0</v>
      </c>
      <c r="F186" s="68" t="s">
        <v>197</v>
      </c>
    </row>
    <row r="187" spans="1:6" x14ac:dyDescent="0.25">
      <c r="A187" s="69">
        <v>3223</v>
      </c>
      <c r="B187" s="70" t="s">
        <v>114</v>
      </c>
      <c r="C187" s="65">
        <f t="shared" si="59"/>
        <v>0</v>
      </c>
      <c r="D187" s="72"/>
      <c r="E187" s="72">
        <v>0</v>
      </c>
      <c r="F187" s="68" t="s">
        <v>197</v>
      </c>
    </row>
    <row r="188" spans="1:6" ht="26.25" x14ac:dyDescent="0.25">
      <c r="A188" s="69">
        <v>3224</v>
      </c>
      <c r="B188" s="70" t="s">
        <v>135</v>
      </c>
      <c r="C188" s="68">
        <f t="shared" ref="C188" si="61">SUM(C190:C191)</f>
        <v>0</v>
      </c>
      <c r="D188" s="72"/>
      <c r="E188" s="72">
        <v>0</v>
      </c>
      <c r="F188" s="68" t="s">
        <v>197</v>
      </c>
    </row>
    <row r="189" spans="1:6" x14ac:dyDescent="0.25">
      <c r="A189" s="69">
        <v>3225</v>
      </c>
      <c r="B189" s="70" t="s">
        <v>115</v>
      </c>
      <c r="C189" s="68"/>
      <c r="D189" s="72"/>
      <c r="E189" s="72">
        <v>15.99</v>
      </c>
      <c r="F189" s="68" t="s">
        <v>197</v>
      </c>
    </row>
    <row r="190" spans="1:6" x14ac:dyDescent="0.25">
      <c r="A190" s="81">
        <v>323</v>
      </c>
      <c r="B190" s="82" t="s">
        <v>117</v>
      </c>
      <c r="C190" s="71">
        <v>0</v>
      </c>
      <c r="D190" s="68"/>
      <c r="E190" s="68">
        <f t="shared" ref="E190" si="62">SUM(E191:E194)</f>
        <v>55.32</v>
      </c>
      <c r="F190" s="68" t="s">
        <v>197</v>
      </c>
    </row>
    <row r="191" spans="1:6" x14ac:dyDescent="0.25">
      <c r="A191" s="69">
        <v>3231</v>
      </c>
      <c r="B191" s="70" t="s">
        <v>118</v>
      </c>
      <c r="C191" s="71">
        <v>0</v>
      </c>
      <c r="D191" s="72"/>
      <c r="E191" s="72">
        <v>0</v>
      </c>
      <c r="F191" s="68" t="s">
        <v>197</v>
      </c>
    </row>
    <row r="192" spans="1:6" ht="26.25" x14ac:dyDescent="0.25">
      <c r="A192" s="69">
        <v>3232</v>
      </c>
      <c r="B192" s="70" t="s">
        <v>136</v>
      </c>
      <c r="C192" s="56" t="e">
        <f>#REF!</f>
        <v>#REF!</v>
      </c>
      <c r="D192" s="72"/>
      <c r="E192" s="72">
        <v>0</v>
      </c>
      <c r="F192" s="68" t="s">
        <v>197</v>
      </c>
    </row>
    <row r="193" spans="1:6" x14ac:dyDescent="0.25">
      <c r="A193" s="69">
        <v>3238</v>
      </c>
      <c r="B193" s="70" t="s">
        <v>124</v>
      </c>
      <c r="C193" s="56"/>
      <c r="D193" s="72"/>
      <c r="E193" s="72">
        <v>55.32</v>
      </c>
      <c r="F193" s="68"/>
    </row>
    <row r="194" spans="1:6" x14ac:dyDescent="0.25">
      <c r="A194" s="69">
        <v>3239</v>
      </c>
      <c r="B194" s="70" t="s">
        <v>125</v>
      </c>
      <c r="C194" s="71">
        <v>5373.55</v>
      </c>
      <c r="D194" s="72"/>
      <c r="E194" s="72">
        <v>0</v>
      </c>
      <c r="F194" s="68" t="s">
        <v>197</v>
      </c>
    </row>
    <row r="195" spans="1:6" ht="26.25" x14ac:dyDescent="0.25">
      <c r="A195" s="81">
        <v>329</v>
      </c>
      <c r="B195" s="82" t="s">
        <v>126</v>
      </c>
      <c r="C195" s="71"/>
      <c r="D195" s="68"/>
      <c r="E195" s="68">
        <f t="shared" ref="E195" si="63">SUM(E196:E197)</f>
        <v>172.41</v>
      </c>
      <c r="F195" s="68" t="s">
        <v>197</v>
      </c>
    </row>
    <row r="196" spans="1:6" x14ac:dyDescent="0.25">
      <c r="A196" s="69">
        <v>3293</v>
      </c>
      <c r="B196" s="70" t="s">
        <v>128</v>
      </c>
      <c r="C196" s="71"/>
      <c r="D196" s="72"/>
      <c r="E196" s="72">
        <v>0</v>
      </c>
      <c r="F196" s="68" t="s">
        <v>197</v>
      </c>
    </row>
    <row r="197" spans="1:6" ht="26.25" x14ac:dyDescent="0.25">
      <c r="A197" s="69">
        <v>3299</v>
      </c>
      <c r="B197" s="70" t="s">
        <v>126</v>
      </c>
      <c r="C197" s="65">
        <f t="shared" ref="C197" si="64">C198</f>
        <v>3809.1</v>
      </c>
      <c r="D197" s="72"/>
      <c r="E197" s="72">
        <v>172.41</v>
      </c>
      <c r="F197" s="68" t="s">
        <v>197</v>
      </c>
    </row>
    <row r="198" spans="1:6" x14ac:dyDescent="0.25">
      <c r="A198" s="79">
        <v>34</v>
      </c>
      <c r="B198" s="80" t="s">
        <v>131</v>
      </c>
      <c r="C198" s="68">
        <f t="shared" ref="C198" si="65">SUM(C199:C200)</f>
        <v>3809.1</v>
      </c>
      <c r="D198" s="65">
        <v>1</v>
      </c>
      <c r="E198" s="65">
        <f t="shared" ref="E198:E199" si="66">E199</f>
        <v>0</v>
      </c>
      <c r="F198" s="65">
        <f>E198/D198*100</f>
        <v>0</v>
      </c>
    </row>
    <row r="199" spans="1:6" x14ac:dyDescent="0.25">
      <c r="A199" s="81">
        <v>343</v>
      </c>
      <c r="B199" s="82" t="s">
        <v>132</v>
      </c>
      <c r="C199" s="71">
        <v>22.56</v>
      </c>
      <c r="D199" s="68"/>
      <c r="E199" s="68">
        <f t="shared" si="66"/>
        <v>0</v>
      </c>
      <c r="F199" s="68" t="s">
        <v>197</v>
      </c>
    </row>
    <row r="200" spans="1:6" x14ac:dyDescent="0.25">
      <c r="A200" s="69">
        <v>3433</v>
      </c>
      <c r="B200" s="70" t="s">
        <v>185</v>
      </c>
      <c r="C200" s="71">
        <v>3786.54</v>
      </c>
      <c r="D200" s="72"/>
      <c r="E200" s="71">
        <v>0</v>
      </c>
      <c r="F200" s="72" t="s">
        <v>197</v>
      </c>
    </row>
    <row r="201" spans="1:6" x14ac:dyDescent="0.25">
      <c r="A201" s="185" t="s">
        <v>153</v>
      </c>
      <c r="B201" s="186" t="s">
        <v>154</v>
      </c>
      <c r="C201" s="183" t="e">
        <f>C202+#REF!</f>
        <v>#REF!</v>
      </c>
      <c r="D201" s="59">
        <v>29600</v>
      </c>
      <c r="E201" s="59">
        <f t="shared" ref="E201:E202" si="67">E202</f>
        <v>15899.44</v>
      </c>
      <c r="F201" s="59">
        <f>E201/D201*100</f>
        <v>53.714324324324323</v>
      </c>
    </row>
    <row r="202" spans="1:6" x14ac:dyDescent="0.25">
      <c r="A202" s="77">
        <v>3</v>
      </c>
      <c r="B202" s="83" t="s">
        <v>92</v>
      </c>
      <c r="C202" s="59">
        <f>C203</f>
        <v>3084.17</v>
      </c>
      <c r="D202" s="62">
        <v>29600</v>
      </c>
      <c r="E202" s="62">
        <f t="shared" si="67"/>
        <v>15899.44</v>
      </c>
      <c r="F202" s="62">
        <f>E202/D202*100</f>
        <v>53.714324324324323</v>
      </c>
    </row>
    <row r="203" spans="1:6" x14ac:dyDescent="0.25">
      <c r="A203" s="79">
        <v>32</v>
      </c>
      <c r="B203" s="80" t="s">
        <v>19</v>
      </c>
      <c r="C203" s="62">
        <f t="shared" ref="C203" si="68">C204+C213</f>
        <v>3084.17</v>
      </c>
      <c r="D203" s="65">
        <v>29600</v>
      </c>
      <c r="E203" s="65">
        <f t="shared" ref="E203" si="69">E204+E207+E212+E216</f>
        <v>15899.44</v>
      </c>
      <c r="F203" s="65">
        <f>E203/D203*100</f>
        <v>53.714324324324323</v>
      </c>
    </row>
    <row r="204" spans="1:6" x14ac:dyDescent="0.25">
      <c r="A204" s="81">
        <v>321</v>
      </c>
      <c r="B204" s="82" t="s">
        <v>109</v>
      </c>
      <c r="C204" s="65">
        <f>C205+C207+C209</f>
        <v>3064.26</v>
      </c>
      <c r="D204" s="68"/>
      <c r="E204" s="68">
        <f t="shared" ref="E204" si="70">SUM(E205:E206)</f>
        <v>875</v>
      </c>
      <c r="F204" s="68" t="s">
        <v>197</v>
      </c>
    </row>
    <row r="205" spans="1:6" x14ac:dyDescent="0.25">
      <c r="A205" s="69">
        <v>3211</v>
      </c>
      <c r="B205" s="70" t="s">
        <v>110</v>
      </c>
      <c r="C205" s="68">
        <f t="shared" ref="C205" si="71">C206</f>
        <v>2301.3000000000002</v>
      </c>
      <c r="D205" s="72"/>
      <c r="E205" s="72">
        <v>875</v>
      </c>
      <c r="F205" s="68" t="s">
        <v>197</v>
      </c>
    </row>
    <row r="206" spans="1:6" x14ac:dyDescent="0.25">
      <c r="A206" s="69">
        <v>3213</v>
      </c>
      <c r="B206" s="70" t="s">
        <v>111</v>
      </c>
      <c r="C206" s="71">
        <v>2301.3000000000002</v>
      </c>
      <c r="D206" s="72"/>
      <c r="E206" s="72">
        <v>0</v>
      </c>
      <c r="F206" s="68" t="s">
        <v>197</v>
      </c>
    </row>
    <row r="207" spans="1:6" x14ac:dyDescent="0.25">
      <c r="A207" s="81">
        <v>322</v>
      </c>
      <c r="B207" s="82" t="s">
        <v>93</v>
      </c>
      <c r="C207" s="68">
        <f t="shared" ref="C207" si="72">C208</f>
        <v>383.24</v>
      </c>
      <c r="D207" s="68"/>
      <c r="E207" s="68">
        <f>SUM(E208:E211)</f>
        <v>201.06</v>
      </c>
      <c r="F207" s="68" t="s">
        <v>197</v>
      </c>
    </row>
    <row r="208" spans="1:6" x14ac:dyDescent="0.25">
      <c r="A208" s="69">
        <v>3221</v>
      </c>
      <c r="B208" s="70" t="s">
        <v>113</v>
      </c>
      <c r="C208" s="71">
        <v>383.24</v>
      </c>
      <c r="D208" s="72"/>
      <c r="E208" s="72">
        <v>42.81</v>
      </c>
      <c r="F208" s="68" t="s">
        <v>197</v>
      </c>
    </row>
    <row r="209" spans="1:6" ht="26.25" x14ac:dyDescent="0.25">
      <c r="A209" s="69">
        <v>3224</v>
      </c>
      <c r="B209" s="70" t="s">
        <v>135</v>
      </c>
      <c r="C209" s="68">
        <f>C210</f>
        <v>379.72</v>
      </c>
      <c r="D209" s="72"/>
      <c r="E209" s="72">
        <v>0</v>
      </c>
      <c r="F209" s="68" t="s">
        <v>197</v>
      </c>
    </row>
    <row r="210" spans="1:6" x14ac:dyDescent="0.25">
      <c r="A210" s="69">
        <v>3225</v>
      </c>
      <c r="B210" s="70" t="s">
        <v>115</v>
      </c>
      <c r="C210" s="71">
        <v>379.72</v>
      </c>
      <c r="D210" s="72"/>
      <c r="E210" s="72">
        <v>0</v>
      </c>
      <c r="F210" s="68" t="s">
        <v>197</v>
      </c>
    </row>
    <row r="211" spans="1:6" ht="26.25" x14ac:dyDescent="0.25">
      <c r="A211" s="69">
        <v>3227</v>
      </c>
      <c r="B211" s="70" t="s">
        <v>284</v>
      </c>
      <c r="C211" s="71"/>
      <c r="D211" s="71"/>
      <c r="E211" s="71">
        <v>158.25</v>
      </c>
      <c r="F211" s="68"/>
    </row>
    <row r="212" spans="1:6" x14ac:dyDescent="0.25">
      <c r="A212" s="81">
        <v>323</v>
      </c>
      <c r="B212" s="82" t="s">
        <v>117</v>
      </c>
      <c r="C212" s="71"/>
      <c r="D212" s="68"/>
      <c r="E212" s="68">
        <f t="shared" ref="E212" si="73">SUM(E213:E215)</f>
        <v>404.13</v>
      </c>
      <c r="F212" s="68" t="s">
        <v>197</v>
      </c>
    </row>
    <row r="213" spans="1:6" x14ac:dyDescent="0.25">
      <c r="A213" s="69">
        <v>3231</v>
      </c>
      <c r="B213" s="70" t="s">
        <v>118</v>
      </c>
      <c r="C213" s="65">
        <f t="shared" ref="C213" si="74">C214</f>
        <v>19.91</v>
      </c>
      <c r="D213" s="72"/>
      <c r="E213" s="72">
        <v>404.13</v>
      </c>
      <c r="F213" s="68" t="s">
        <v>197</v>
      </c>
    </row>
    <row r="214" spans="1:6" ht="26.25" x14ac:dyDescent="0.25">
      <c r="A214" s="69">
        <v>3232</v>
      </c>
      <c r="B214" s="70" t="s">
        <v>136</v>
      </c>
      <c r="C214" s="68">
        <f>SUM(C215:C215)</f>
        <v>19.91</v>
      </c>
      <c r="D214" s="72"/>
      <c r="E214" s="72">
        <v>0</v>
      </c>
      <c r="F214" s="68" t="s">
        <v>197</v>
      </c>
    </row>
    <row r="215" spans="1:6" x14ac:dyDescent="0.25">
      <c r="A215" s="69">
        <v>3239</v>
      </c>
      <c r="B215" s="70" t="s">
        <v>125</v>
      </c>
      <c r="C215" s="71">
        <v>19.91</v>
      </c>
      <c r="D215" s="72"/>
      <c r="E215" s="72">
        <v>0</v>
      </c>
      <c r="F215" s="68" t="s">
        <v>197</v>
      </c>
    </row>
    <row r="216" spans="1:6" ht="26.25" x14ac:dyDescent="0.25">
      <c r="A216" s="81">
        <v>329</v>
      </c>
      <c r="B216" s="82" t="s">
        <v>126</v>
      </c>
      <c r="C216" s="71">
        <v>0</v>
      </c>
      <c r="D216" s="68"/>
      <c r="E216" s="68">
        <f t="shared" ref="E216" si="75">SUM(E217:E218)</f>
        <v>14419.25</v>
      </c>
      <c r="F216" s="68" t="s">
        <v>197</v>
      </c>
    </row>
    <row r="217" spans="1:6" x14ac:dyDescent="0.25">
      <c r="A217" s="210">
        <v>3292</v>
      </c>
      <c r="B217" s="70" t="s">
        <v>127</v>
      </c>
      <c r="C217" s="59">
        <f t="shared" ref="C217" si="76">C218</f>
        <v>0</v>
      </c>
      <c r="D217" s="72"/>
      <c r="E217" s="72">
        <v>0</v>
      </c>
      <c r="F217" s="68" t="s">
        <v>197</v>
      </c>
    </row>
    <row r="218" spans="1:6" ht="26.25" x14ac:dyDescent="0.25">
      <c r="A218" s="69">
        <v>3299</v>
      </c>
      <c r="B218" s="70" t="s">
        <v>126</v>
      </c>
      <c r="C218" s="62">
        <f t="shared" ref="C218" si="77">C219+C228</f>
        <v>0</v>
      </c>
      <c r="D218" s="72"/>
      <c r="E218" s="72">
        <v>14419.25</v>
      </c>
      <c r="F218" s="68" t="s">
        <v>197</v>
      </c>
    </row>
    <row r="219" spans="1:6" x14ac:dyDescent="0.25">
      <c r="A219" s="185" t="s">
        <v>265</v>
      </c>
      <c r="B219" s="186" t="s">
        <v>266</v>
      </c>
      <c r="C219" s="65">
        <f t="shared" ref="C219" si="78">C220+C222+C226</f>
        <v>0</v>
      </c>
      <c r="D219" s="184">
        <v>1000</v>
      </c>
      <c r="E219" s="184">
        <f t="shared" ref="E219:E222" si="79">E220</f>
        <v>0</v>
      </c>
      <c r="F219" s="184">
        <f>E219/D219*100</f>
        <v>0</v>
      </c>
    </row>
    <row r="220" spans="1:6" x14ac:dyDescent="0.25">
      <c r="A220" s="77">
        <v>3</v>
      </c>
      <c r="B220" s="83" t="s">
        <v>92</v>
      </c>
      <c r="C220" s="184">
        <f t="shared" ref="C220" si="80">C221</f>
        <v>0</v>
      </c>
      <c r="D220" s="227">
        <v>1000</v>
      </c>
      <c r="E220" s="227">
        <f t="shared" si="79"/>
        <v>0</v>
      </c>
      <c r="F220" s="227">
        <f>E220/D220*100</f>
        <v>0</v>
      </c>
    </row>
    <row r="221" spans="1:6" x14ac:dyDescent="0.25">
      <c r="A221" s="79">
        <v>32</v>
      </c>
      <c r="B221" s="80" t="s">
        <v>19</v>
      </c>
      <c r="C221" s="71">
        <v>0</v>
      </c>
      <c r="D221" s="84">
        <v>1000</v>
      </c>
      <c r="E221" s="84">
        <f t="shared" si="79"/>
        <v>0</v>
      </c>
      <c r="F221" s="84">
        <f>E221/D221*100</f>
        <v>0</v>
      </c>
    </row>
    <row r="222" spans="1:6" ht="26.25" x14ac:dyDescent="0.25">
      <c r="A222" s="81">
        <v>329</v>
      </c>
      <c r="B222" s="82" t="s">
        <v>126</v>
      </c>
      <c r="C222" s="68">
        <f t="shared" ref="C222" si="81">C225</f>
        <v>0</v>
      </c>
      <c r="D222" s="68"/>
      <c r="E222" s="68">
        <f t="shared" si="79"/>
        <v>0</v>
      </c>
      <c r="F222" s="68" t="s">
        <v>197</v>
      </c>
    </row>
    <row r="223" spans="1:6" ht="26.25" x14ac:dyDescent="0.25">
      <c r="A223" s="69">
        <v>3299</v>
      </c>
      <c r="B223" s="70" t="s">
        <v>126</v>
      </c>
      <c r="C223" s="105"/>
      <c r="D223" s="72"/>
      <c r="E223" s="71">
        <v>0</v>
      </c>
      <c r="F223" s="68" t="s">
        <v>197</v>
      </c>
    </row>
    <row r="224" spans="1:6" x14ac:dyDescent="0.25">
      <c r="A224" s="185" t="s">
        <v>155</v>
      </c>
      <c r="B224" s="186" t="s">
        <v>156</v>
      </c>
      <c r="C224" s="105"/>
      <c r="D224" s="59">
        <v>27550</v>
      </c>
      <c r="E224" s="59">
        <f t="shared" ref="E224:E225" si="82">E225</f>
        <v>38512.270000000004</v>
      </c>
      <c r="F224" s="59">
        <f>E224/D224*100</f>
        <v>139.79045372050817</v>
      </c>
    </row>
    <row r="225" spans="1:6" x14ac:dyDescent="0.25">
      <c r="A225" s="77">
        <v>3</v>
      </c>
      <c r="B225" s="83" t="s">
        <v>92</v>
      </c>
      <c r="C225" s="71">
        <v>0</v>
      </c>
      <c r="D225" s="62">
        <v>27550</v>
      </c>
      <c r="E225" s="62">
        <f t="shared" si="82"/>
        <v>38512.270000000004</v>
      </c>
      <c r="F225" s="62">
        <f>E225/D225*100</f>
        <v>139.79045372050817</v>
      </c>
    </row>
    <row r="226" spans="1:6" x14ac:dyDescent="0.25">
      <c r="A226" s="79">
        <v>32</v>
      </c>
      <c r="B226" s="80" t="s">
        <v>19</v>
      </c>
      <c r="C226" s="68">
        <f t="shared" ref="C226" si="83">C227</f>
        <v>0</v>
      </c>
      <c r="D226" s="65">
        <v>27550</v>
      </c>
      <c r="E226" s="65">
        <f t="shared" ref="E226" si="84">E227+E230+E235</f>
        <v>38512.270000000004</v>
      </c>
      <c r="F226" s="65">
        <f>E226/D226*100</f>
        <v>139.79045372050817</v>
      </c>
    </row>
    <row r="227" spans="1:6" x14ac:dyDescent="0.25">
      <c r="A227" s="81">
        <v>322</v>
      </c>
      <c r="B227" s="82" t="s">
        <v>93</v>
      </c>
      <c r="C227" s="71">
        <v>0</v>
      </c>
      <c r="D227" s="68"/>
      <c r="E227" s="68">
        <f t="shared" ref="E227" si="85">SUM(E228:E229)</f>
        <v>971.69</v>
      </c>
      <c r="F227" s="68" t="s">
        <v>197</v>
      </c>
    </row>
    <row r="228" spans="1:6" x14ac:dyDescent="0.25">
      <c r="A228" s="69">
        <v>3221</v>
      </c>
      <c r="B228" s="70" t="s">
        <v>113</v>
      </c>
      <c r="C228" s="65">
        <f t="shared" ref="C228" si="86">C229</f>
        <v>0</v>
      </c>
      <c r="D228" s="72"/>
      <c r="E228" s="72">
        <v>971.69</v>
      </c>
      <c r="F228" s="68" t="s">
        <v>197</v>
      </c>
    </row>
    <row r="229" spans="1:6" x14ac:dyDescent="0.25">
      <c r="A229" s="69">
        <v>3225</v>
      </c>
      <c r="B229" s="70" t="s">
        <v>115</v>
      </c>
      <c r="C229" s="68">
        <f t="shared" ref="C229" si="87">SUM(C230:C231)</f>
        <v>0</v>
      </c>
      <c r="D229" s="72"/>
      <c r="E229" s="72">
        <v>0</v>
      </c>
      <c r="F229" s="68" t="s">
        <v>197</v>
      </c>
    </row>
    <row r="230" spans="1:6" x14ac:dyDescent="0.25">
      <c r="A230" s="81">
        <v>323</v>
      </c>
      <c r="B230" s="82" t="s">
        <v>117</v>
      </c>
      <c r="C230" s="71">
        <v>0</v>
      </c>
      <c r="D230" s="68"/>
      <c r="E230" s="68">
        <f t="shared" ref="E230" si="88">SUM(E231:E234)</f>
        <v>20760</v>
      </c>
      <c r="F230" s="68" t="s">
        <v>197</v>
      </c>
    </row>
    <row r="231" spans="1:6" x14ac:dyDescent="0.25">
      <c r="A231" s="69">
        <v>3231</v>
      </c>
      <c r="B231" s="70" t="s">
        <v>118</v>
      </c>
      <c r="C231" s="71">
        <v>0</v>
      </c>
      <c r="D231" s="72"/>
      <c r="E231" s="72">
        <v>0</v>
      </c>
      <c r="F231" s="68" t="s">
        <v>197</v>
      </c>
    </row>
    <row r="232" spans="1:6" ht="26.25" x14ac:dyDescent="0.25">
      <c r="A232" s="69">
        <v>3232</v>
      </c>
      <c r="B232" s="70" t="s">
        <v>136</v>
      </c>
      <c r="C232" s="71"/>
      <c r="D232" s="72"/>
      <c r="E232" s="72">
        <v>0</v>
      </c>
      <c r="F232" s="68" t="s">
        <v>197</v>
      </c>
    </row>
    <row r="233" spans="1:6" x14ac:dyDescent="0.25">
      <c r="A233" s="69">
        <v>3236</v>
      </c>
      <c r="B233" s="70" t="s">
        <v>122</v>
      </c>
      <c r="C233" s="56">
        <f t="shared" ref="C233" si="89">C234+C247</f>
        <v>0</v>
      </c>
      <c r="D233" s="72"/>
      <c r="E233" s="72">
        <v>0</v>
      </c>
      <c r="F233" s="68" t="s">
        <v>197</v>
      </c>
    </row>
    <row r="234" spans="1:6" x14ac:dyDescent="0.25">
      <c r="A234" s="69">
        <v>3239</v>
      </c>
      <c r="B234" s="70" t="s">
        <v>125</v>
      </c>
      <c r="C234" s="59">
        <f t="shared" ref="C234" si="90">C235</f>
        <v>0</v>
      </c>
      <c r="D234" s="72"/>
      <c r="E234" s="72">
        <v>20760</v>
      </c>
      <c r="F234" s="68" t="s">
        <v>197</v>
      </c>
    </row>
    <row r="235" spans="1:6" ht="26.25" x14ac:dyDescent="0.25">
      <c r="A235" s="81">
        <v>329</v>
      </c>
      <c r="B235" s="82" t="s">
        <v>126</v>
      </c>
      <c r="C235" s="62">
        <f t="shared" ref="C235" si="91">C236+C243</f>
        <v>0</v>
      </c>
      <c r="D235" s="68"/>
      <c r="E235" s="68">
        <f t="shared" ref="E235" si="92">E236</f>
        <v>16780.580000000002</v>
      </c>
      <c r="F235" s="68" t="s">
        <v>197</v>
      </c>
    </row>
    <row r="236" spans="1:6" ht="26.25" x14ac:dyDescent="0.25">
      <c r="A236" s="69">
        <v>3299</v>
      </c>
      <c r="B236" s="70" t="s">
        <v>126</v>
      </c>
      <c r="C236" s="65">
        <f t="shared" ref="C236" si="93">C237+C239+C241</f>
        <v>0</v>
      </c>
      <c r="D236" s="72"/>
      <c r="E236" s="72">
        <v>16780.580000000002</v>
      </c>
      <c r="F236" s="68" t="s">
        <v>197</v>
      </c>
    </row>
    <row r="237" spans="1:6" x14ac:dyDescent="0.25">
      <c r="A237" s="185" t="s">
        <v>157</v>
      </c>
      <c r="B237" s="186" t="s">
        <v>158</v>
      </c>
      <c r="C237" s="68">
        <f t="shared" ref="C237" si="94">C238</f>
        <v>0</v>
      </c>
      <c r="D237" s="59">
        <v>0</v>
      </c>
      <c r="E237" s="59">
        <f t="shared" ref="E237:E240" si="95">E238</f>
        <v>0</v>
      </c>
      <c r="F237" s="59">
        <v>0</v>
      </c>
    </row>
    <row r="238" spans="1:6" x14ac:dyDescent="0.25">
      <c r="A238" s="77">
        <v>3</v>
      </c>
      <c r="B238" s="83" t="s">
        <v>92</v>
      </c>
      <c r="C238" s="71">
        <v>0</v>
      </c>
      <c r="D238" s="62">
        <v>0</v>
      </c>
      <c r="E238" s="62">
        <f t="shared" si="95"/>
        <v>0</v>
      </c>
      <c r="F238" s="62">
        <v>0</v>
      </c>
    </row>
    <row r="239" spans="1:6" x14ac:dyDescent="0.25">
      <c r="A239" s="79">
        <v>32</v>
      </c>
      <c r="B239" s="80" t="s">
        <v>19</v>
      </c>
      <c r="C239" s="68">
        <f t="shared" ref="C239" si="96">C240</f>
        <v>0</v>
      </c>
      <c r="D239" s="65">
        <v>0</v>
      </c>
      <c r="E239" s="65">
        <f t="shared" si="95"/>
        <v>0</v>
      </c>
      <c r="F239" s="65">
        <v>0</v>
      </c>
    </row>
    <row r="240" spans="1:6" ht="26.25" x14ac:dyDescent="0.25">
      <c r="A240" s="81">
        <v>329</v>
      </c>
      <c r="B240" s="82" t="s">
        <v>126</v>
      </c>
      <c r="C240" s="71">
        <v>0</v>
      </c>
      <c r="D240" s="68"/>
      <c r="E240" s="68">
        <f t="shared" si="95"/>
        <v>0</v>
      </c>
      <c r="F240" s="68" t="s">
        <v>197</v>
      </c>
    </row>
    <row r="241" spans="1:6" ht="26.25" x14ac:dyDescent="0.25">
      <c r="A241" s="69">
        <v>3299</v>
      </c>
      <c r="B241" s="70" t="s">
        <v>126</v>
      </c>
      <c r="C241" s="171">
        <f t="shared" ref="C241" si="97">C242</f>
        <v>0</v>
      </c>
      <c r="D241" s="72"/>
      <c r="E241" s="72">
        <v>0</v>
      </c>
      <c r="F241" s="72" t="s">
        <v>197</v>
      </c>
    </row>
    <row r="242" spans="1:6" ht="26.25" x14ac:dyDescent="0.25">
      <c r="A242" s="170" t="s">
        <v>159</v>
      </c>
      <c r="B242" s="187" t="s">
        <v>160</v>
      </c>
      <c r="C242" s="174">
        <v>0</v>
      </c>
      <c r="D242" s="150">
        <v>2186300</v>
      </c>
      <c r="E242" s="150">
        <f t="shared" ref="E242:E243" si="98">E243</f>
        <v>1225131.19</v>
      </c>
      <c r="F242" s="150">
        <f>E242/D242*100</f>
        <v>56.036737410236469</v>
      </c>
    </row>
    <row r="243" spans="1:6" x14ac:dyDescent="0.25">
      <c r="A243" s="185" t="s">
        <v>155</v>
      </c>
      <c r="B243" s="186" t="s">
        <v>156</v>
      </c>
      <c r="C243" s="65">
        <f t="shared" ref="C243" si="99">C244</f>
        <v>0</v>
      </c>
      <c r="D243" s="59">
        <v>2186300</v>
      </c>
      <c r="E243" s="59">
        <f t="shared" si="98"/>
        <v>1225131.19</v>
      </c>
      <c r="F243" s="59">
        <f>E243/D243*100</f>
        <v>56.036737410236469</v>
      </c>
    </row>
    <row r="244" spans="1:6" x14ac:dyDescent="0.25">
      <c r="A244" s="77">
        <v>3</v>
      </c>
      <c r="B244" s="78" t="s">
        <v>92</v>
      </c>
      <c r="C244" s="68">
        <f t="shared" ref="C244" si="100">SUM(C245:C246)</f>
        <v>0</v>
      </c>
      <c r="D244" s="62">
        <v>2186300</v>
      </c>
      <c r="E244" s="62">
        <f t="shared" ref="E244" si="101">E245+E255+E261</f>
        <v>1225131.19</v>
      </c>
      <c r="F244" s="62">
        <f>E244/D244*100</f>
        <v>56.036737410236469</v>
      </c>
    </row>
    <row r="245" spans="1:6" x14ac:dyDescent="0.25">
      <c r="A245" s="79">
        <v>31</v>
      </c>
      <c r="B245" s="80" t="s">
        <v>10</v>
      </c>
      <c r="C245" s="71">
        <v>0</v>
      </c>
      <c r="D245" s="65">
        <v>2123200</v>
      </c>
      <c r="E245" s="65">
        <f t="shared" ref="E245" si="102">E246+E250+E252</f>
        <v>1197709.6599999999</v>
      </c>
      <c r="F245" s="65">
        <f>E245/D245*100</f>
        <v>56.410590617935185</v>
      </c>
    </row>
    <row r="246" spans="1:6" x14ac:dyDescent="0.25">
      <c r="A246" s="81">
        <v>311</v>
      </c>
      <c r="B246" s="82" t="s">
        <v>139</v>
      </c>
      <c r="C246" s="71">
        <v>0</v>
      </c>
      <c r="D246" s="68"/>
      <c r="E246" s="68">
        <f t="shared" ref="E246" si="103">SUM(E247:E249)</f>
        <v>990479.34</v>
      </c>
      <c r="F246" s="68" t="s">
        <v>197</v>
      </c>
    </row>
    <row r="247" spans="1:6" x14ac:dyDescent="0.25">
      <c r="A247" s="69">
        <v>3111</v>
      </c>
      <c r="B247" s="70" t="s">
        <v>140</v>
      </c>
      <c r="C247" s="59">
        <f t="shared" ref="C247" si="104">C248</f>
        <v>0</v>
      </c>
      <c r="D247" s="72"/>
      <c r="E247" s="72">
        <v>915077.52</v>
      </c>
      <c r="F247" s="68" t="s">
        <v>197</v>
      </c>
    </row>
    <row r="248" spans="1:6" x14ac:dyDescent="0.25">
      <c r="A248" s="69">
        <v>3113</v>
      </c>
      <c r="B248" s="70" t="s">
        <v>161</v>
      </c>
      <c r="C248" s="62">
        <f t="shared" ref="C248" si="105">C249+C257</f>
        <v>0</v>
      </c>
      <c r="D248" s="72"/>
      <c r="E248" s="72">
        <v>36103.85</v>
      </c>
      <c r="F248" s="68" t="s">
        <v>197</v>
      </c>
    </row>
    <row r="249" spans="1:6" x14ac:dyDescent="0.25">
      <c r="A249" s="69">
        <v>3114</v>
      </c>
      <c r="B249" s="70" t="s">
        <v>162</v>
      </c>
      <c r="C249" s="65">
        <f t="shared" ref="C249" si="106">C250+C252+C255</f>
        <v>0</v>
      </c>
      <c r="D249" s="72"/>
      <c r="E249" s="72">
        <v>39297.97</v>
      </c>
      <c r="F249" s="68" t="s">
        <v>197</v>
      </c>
    </row>
    <row r="250" spans="1:6" x14ac:dyDescent="0.25">
      <c r="A250" s="81">
        <v>312</v>
      </c>
      <c r="B250" s="82" t="s">
        <v>141</v>
      </c>
      <c r="C250" s="68">
        <f t="shared" ref="C250" si="107">C251</f>
        <v>0</v>
      </c>
      <c r="D250" s="68"/>
      <c r="E250" s="68">
        <f t="shared" ref="E250" si="108">E251</f>
        <v>44164.55</v>
      </c>
      <c r="F250" s="68" t="s">
        <v>197</v>
      </c>
    </row>
    <row r="251" spans="1:6" x14ac:dyDescent="0.25">
      <c r="A251" s="69">
        <v>3121</v>
      </c>
      <c r="B251" s="70" t="s">
        <v>141</v>
      </c>
      <c r="C251" s="71">
        <v>0</v>
      </c>
      <c r="D251" s="72"/>
      <c r="E251" s="72">
        <v>44164.55</v>
      </c>
      <c r="F251" s="68" t="s">
        <v>197</v>
      </c>
    </row>
    <row r="252" spans="1:6" x14ac:dyDescent="0.25">
      <c r="A252" s="81">
        <v>313</v>
      </c>
      <c r="B252" s="82" t="s">
        <v>142</v>
      </c>
      <c r="C252" s="68">
        <f t="shared" ref="C252" si="109">C254</f>
        <v>0</v>
      </c>
      <c r="D252" s="68"/>
      <c r="E252" s="68">
        <f>E253+E254</f>
        <v>163065.76999999999</v>
      </c>
      <c r="F252" s="68" t="s">
        <v>197</v>
      </c>
    </row>
    <row r="253" spans="1:6" ht="26.25" x14ac:dyDescent="0.25">
      <c r="A253" s="69">
        <v>3132</v>
      </c>
      <c r="B253" s="70" t="s">
        <v>143</v>
      </c>
      <c r="C253" s="68"/>
      <c r="D253" s="72"/>
      <c r="E253" s="72">
        <v>163065.76999999999</v>
      </c>
      <c r="F253" s="68" t="s">
        <v>197</v>
      </c>
    </row>
    <row r="254" spans="1:6" ht="26.25" x14ac:dyDescent="0.25">
      <c r="A254" s="69">
        <v>3133</v>
      </c>
      <c r="B254" s="70" t="s">
        <v>267</v>
      </c>
      <c r="C254" s="71">
        <v>0</v>
      </c>
      <c r="D254" s="72"/>
      <c r="E254" s="72">
        <v>0</v>
      </c>
      <c r="F254" s="68" t="s">
        <v>197</v>
      </c>
    </row>
    <row r="255" spans="1:6" x14ac:dyDescent="0.25">
      <c r="A255" s="79">
        <v>32</v>
      </c>
      <c r="B255" s="80" t="s">
        <v>19</v>
      </c>
      <c r="C255" s="68">
        <f t="shared" ref="C255" si="110">C256</f>
        <v>0</v>
      </c>
      <c r="D255" s="65">
        <v>59100</v>
      </c>
      <c r="E255" s="65">
        <f t="shared" ref="E255" si="111">E256+E258</f>
        <v>27421.53</v>
      </c>
      <c r="F255" s="65">
        <f>E255/D255*100</f>
        <v>46.398527918781724</v>
      </c>
    </row>
    <row r="256" spans="1:6" x14ac:dyDescent="0.25">
      <c r="A256" s="81">
        <v>321</v>
      </c>
      <c r="B256" s="82" t="s">
        <v>109</v>
      </c>
      <c r="C256" s="71">
        <v>0</v>
      </c>
      <c r="D256" s="68"/>
      <c r="E256" s="68">
        <f t="shared" ref="E256" si="112">E257</f>
        <v>25461.53</v>
      </c>
      <c r="F256" s="68" t="s">
        <v>197</v>
      </c>
    </row>
    <row r="257" spans="1:6" ht="26.25" x14ac:dyDescent="0.25">
      <c r="A257" s="69">
        <v>3212</v>
      </c>
      <c r="B257" s="70" t="s">
        <v>144</v>
      </c>
      <c r="C257" s="65">
        <f t="shared" ref="C257" si="113">C258</f>
        <v>0</v>
      </c>
      <c r="D257" s="72"/>
      <c r="E257" s="72">
        <v>25461.53</v>
      </c>
      <c r="F257" s="68" t="s">
        <v>197</v>
      </c>
    </row>
    <row r="258" spans="1:6" ht="26.25" x14ac:dyDescent="0.25">
      <c r="A258" s="81">
        <v>329</v>
      </c>
      <c r="B258" s="82" t="s">
        <v>126</v>
      </c>
      <c r="C258" s="68">
        <f t="shared" ref="C258" si="114">SUM(C263:C264)</f>
        <v>0</v>
      </c>
      <c r="D258" s="68"/>
      <c r="E258" s="68">
        <f>E259+E260</f>
        <v>1960</v>
      </c>
      <c r="F258" s="68" t="s">
        <v>197</v>
      </c>
    </row>
    <row r="259" spans="1:6" x14ac:dyDescent="0.25">
      <c r="A259" s="69">
        <v>3295</v>
      </c>
      <c r="B259" s="70" t="s">
        <v>130</v>
      </c>
      <c r="C259" s="68"/>
      <c r="D259" s="72"/>
      <c r="E259" s="72">
        <v>1960</v>
      </c>
      <c r="F259" s="68" t="s">
        <v>197</v>
      </c>
    </row>
    <row r="260" spans="1:6" x14ac:dyDescent="0.25">
      <c r="A260" s="69">
        <v>3296</v>
      </c>
      <c r="B260" s="70" t="s">
        <v>186</v>
      </c>
      <c r="C260" s="134">
        <f t="shared" ref="C260:C261" si="115">C261</f>
        <v>0</v>
      </c>
      <c r="D260" s="72"/>
      <c r="E260" s="72">
        <v>0</v>
      </c>
      <c r="F260" s="68" t="s">
        <v>197</v>
      </c>
    </row>
    <row r="261" spans="1:6" x14ac:dyDescent="0.25">
      <c r="A261" s="211">
        <v>34</v>
      </c>
      <c r="B261" s="212" t="s">
        <v>131</v>
      </c>
      <c r="C261" s="133">
        <f t="shared" si="115"/>
        <v>0</v>
      </c>
      <c r="D261" s="84">
        <v>4000</v>
      </c>
      <c r="E261" s="84">
        <f t="shared" ref="E261:E262" si="116">E262</f>
        <v>0</v>
      </c>
      <c r="F261" s="84">
        <f>E261/D261*100</f>
        <v>0</v>
      </c>
    </row>
    <row r="262" spans="1:6" x14ac:dyDescent="0.25">
      <c r="A262" s="81">
        <v>343</v>
      </c>
      <c r="B262" s="82" t="s">
        <v>132</v>
      </c>
      <c r="C262" s="132"/>
      <c r="D262" s="68"/>
      <c r="E262" s="68">
        <f t="shared" si="116"/>
        <v>0</v>
      </c>
      <c r="F262" s="68" t="s">
        <v>197</v>
      </c>
    </row>
    <row r="263" spans="1:6" x14ac:dyDescent="0.25">
      <c r="A263" s="69">
        <v>3433</v>
      </c>
      <c r="B263" s="70" t="s">
        <v>185</v>
      </c>
      <c r="C263" s="174">
        <v>0</v>
      </c>
      <c r="D263" s="72"/>
      <c r="E263" s="72">
        <v>0</v>
      </c>
      <c r="F263" s="72" t="s">
        <v>197</v>
      </c>
    </row>
    <row r="264" spans="1:6" x14ac:dyDescent="0.25">
      <c r="A264" s="232" t="s">
        <v>268</v>
      </c>
      <c r="B264" s="233" t="s">
        <v>137</v>
      </c>
      <c r="C264" s="174">
        <v>0</v>
      </c>
      <c r="D264" s="150">
        <v>520</v>
      </c>
      <c r="E264" s="150">
        <f t="shared" ref="E264:E268" si="117">E265</f>
        <v>0</v>
      </c>
      <c r="F264" s="150">
        <f>E264/D264*100</f>
        <v>0</v>
      </c>
    </row>
    <row r="265" spans="1:6" x14ac:dyDescent="0.25">
      <c r="A265" s="213" t="s">
        <v>155</v>
      </c>
      <c r="B265" s="214" t="s">
        <v>156</v>
      </c>
      <c r="C265" s="55">
        <f>C266+C273+C278</f>
        <v>14997.67</v>
      </c>
      <c r="D265" s="59">
        <v>520</v>
      </c>
      <c r="E265" s="59">
        <f t="shared" si="117"/>
        <v>0</v>
      </c>
      <c r="F265" s="59">
        <f>E265/D265*100</f>
        <v>0</v>
      </c>
    </row>
    <row r="266" spans="1:6" x14ac:dyDescent="0.25">
      <c r="A266" s="77">
        <v>3</v>
      </c>
      <c r="B266" s="83" t="s">
        <v>92</v>
      </c>
      <c r="C266" s="56">
        <f t="shared" ref="C266:C269" si="118">C267</f>
        <v>11015.99</v>
      </c>
      <c r="D266" s="62">
        <v>520</v>
      </c>
      <c r="E266" s="62">
        <f t="shared" si="117"/>
        <v>0</v>
      </c>
      <c r="F266" s="62">
        <f>E266/D266*100</f>
        <v>0</v>
      </c>
    </row>
    <row r="267" spans="1:6" x14ac:dyDescent="0.25">
      <c r="A267" s="63">
        <v>32</v>
      </c>
      <c r="B267" s="64" t="s">
        <v>19</v>
      </c>
      <c r="C267" s="59">
        <f t="shared" si="118"/>
        <v>11015.99</v>
      </c>
      <c r="D267" s="65">
        <v>520</v>
      </c>
      <c r="E267" s="65">
        <f t="shared" si="117"/>
        <v>0</v>
      </c>
      <c r="F267" s="65">
        <f>E267/D267*100</f>
        <v>0</v>
      </c>
    </row>
    <row r="268" spans="1:6" ht="26.25" x14ac:dyDescent="0.25">
      <c r="A268" s="81">
        <v>329</v>
      </c>
      <c r="B268" s="82" t="s">
        <v>126</v>
      </c>
      <c r="C268" s="62">
        <f t="shared" si="118"/>
        <v>11015.99</v>
      </c>
      <c r="D268" s="68"/>
      <c r="E268" s="68">
        <f t="shared" si="117"/>
        <v>0</v>
      </c>
      <c r="F268" s="68" t="s">
        <v>197</v>
      </c>
    </row>
    <row r="269" spans="1:6" ht="26.25" x14ac:dyDescent="0.25">
      <c r="A269" s="69">
        <v>3299</v>
      </c>
      <c r="B269" s="70" t="s">
        <v>126</v>
      </c>
      <c r="C269" s="176">
        <f t="shared" si="118"/>
        <v>11015.99</v>
      </c>
      <c r="D269" s="72"/>
      <c r="E269" s="72">
        <v>0</v>
      </c>
      <c r="F269" s="72" t="s">
        <v>197</v>
      </c>
    </row>
    <row r="270" spans="1:6" x14ac:dyDescent="0.25">
      <c r="A270" s="234" t="s">
        <v>269</v>
      </c>
      <c r="B270" s="235" t="s">
        <v>138</v>
      </c>
      <c r="C270" s="171">
        <f t="shared" ref="C270" si="119">C271+C272</f>
        <v>11015.99</v>
      </c>
      <c r="D270" s="150">
        <v>1850</v>
      </c>
      <c r="E270" s="150">
        <f>E271+E276</f>
        <v>1011</v>
      </c>
      <c r="F270" s="150">
        <f>E270/D270*100</f>
        <v>54.648648648648646</v>
      </c>
    </row>
    <row r="271" spans="1:6" x14ac:dyDescent="0.25">
      <c r="A271" s="215" t="s">
        <v>151</v>
      </c>
      <c r="B271" s="216" t="s">
        <v>152</v>
      </c>
      <c r="C271" s="71">
        <v>7963.37</v>
      </c>
      <c r="D271" s="59">
        <v>50</v>
      </c>
      <c r="E271" s="59">
        <f t="shared" ref="E271:E274" si="120">E272</f>
        <v>0</v>
      </c>
      <c r="F271" s="59">
        <f>E271/D271*100</f>
        <v>0</v>
      </c>
    </row>
    <row r="272" spans="1:6" x14ac:dyDescent="0.25">
      <c r="A272" s="60">
        <v>3</v>
      </c>
      <c r="B272" s="61" t="s">
        <v>92</v>
      </c>
      <c r="C272" s="71">
        <v>3052.62</v>
      </c>
      <c r="D272" s="62">
        <v>50</v>
      </c>
      <c r="E272" s="62">
        <f t="shared" si="120"/>
        <v>0</v>
      </c>
      <c r="F272" s="62">
        <f>E272/D272*100</f>
        <v>0</v>
      </c>
    </row>
    <row r="273" spans="1:6" x14ac:dyDescent="0.25">
      <c r="A273" s="63">
        <v>32</v>
      </c>
      <c r="B273" s="64" t="s">
        <v>19</v>
      </c>
      <c r="C273" s="56">
        <f t="shared" ref="C273:C276" si="121">C274</f>
        <v>3981.68</v>
      </c>
      <c r="D273" s="65">
        <v>50</v>
      </c>
      <c r="E273" s="65">
        <f t="shared" si="120"/>
        <v>0</v>
      </c>
      <c r="F273" s="65">
        <f>E273/D273*100</f>
        <v>0</v>
      </c>
    </row>
    <row r="274" spans="1:6" ht="26.25" x14ac:dyDescent="0.25">
      <c r="A274" s="81">
        <v>329</v>
      </c>
      <c r="B274" s="82" t="s">
        <v>126</v>
      </c>
      <c r="C274" s="62">
        <f t="shared" si="121"/>
        <v>3981.68</v>
      </c>
      <c r="D274" s="68"/>
      <c r="E274" s="68">
        <f t="shared" si="120"/>
        <v>0</v>
      </c>
      <c r="F274" s="68" t="s">
        <v>197</v>
      </c>
    </row>
    <row r="275" spans="1:6" ht="26.25" x14ac:dyDescent="0.25">
      <c r="A275" s="69">
        <v>3299</v>
      </c>
      <c r="B275" s="70" t="s">
        <v>126</v>
      </c>
      <c r="C275" s="65">
        <f t="shared" si="121"/>
        <v>3981.68</v>
      </c>
      <c r="D275" s="72"/>
      <c r="E275" s="72">
        <v>0</v>
      </c>
      <c r="F275" s="72" t="s">
        <v>197</v>
      </c>
    </row>
    <row r="276" spans="1:6" x14ac:dyDescent="0.25">
      <c r="A276" s="217" t="s">
        <v>153</v>
      </c>
      <c r="B276" s="218" t="s">
        <v>154</v>
      </c>
      <c r="C276" s="68">
        <f t="shared" si="121"/>
        <v>3981.68</v>
      </c>
      <c r="D276" s="59">
        <v>1800</v>
      </c>
      <c r="E276" s="59">
        <f t="shared" ref="E276:E279" si="122">E277</f>
        <v>1011</v>
      </c>
      <c r="F276" s="59">
        <f t="shared" ref="F276:F278" si="123">E276/D276*100</f>
        <v>56.166666666666664</v>
      </c>
    </row>
    <row r="277" spans="1:6" x14ac:dyDescent="0.25">
      <c r="A277" s="60">
        <v>3</v>
      </c>
      <c r="B277" s="61" t="s">
        <v>92</v>
      </c>
      <c r="C277" s="71">
        <v>3981.68</v>
      </c>
      <c r="D277" s="62">
        <v>1800</v>
      </c>
      <c r="E277" s="62">
        <f t="shared" si="122"/>
        <v>1011</v>
      </c>
      <c r="F277" s="62">
        <f t="shared" si="123"/>
        <v>56.166666666666664</v>
      </c>
    </row>
    <row r="278" spans="1:6" x14ac:dyDescent="0.25">
      <c r="A278" s="63">
        <v>32</v>
      </c>
      <c r="B278" s="64" t="s">
        <v>19</v>
      </c>
      <c r="C278" s="56">
        <f t="shared" ref="C278:C282" si="124">C279</f>
        <v>0</v>
      </c>
      <c r="D278" s="65">
        <v>1800</v>
      </c>
      <c r="E278" s="65">
        <f t="shared" si="122"/>
        <v>1011</v>
      </c>
      <c r="F278" s="65">
        <f t="shared" si="123"/>
        <v>56.166666666666664</v>
      </c>
    </row>
    <row r="279" spans="1:6" ht="26.25" x14ac:dyDescent="0.25">
      <c r="A279" s="81">
        <v>329</v>
      </c>
      <c r="B279" s="82" t="s">
        <v>126</v>
      </c>
      <c r="C279" s="59">
        <f t="shared" si="124"/>
        <v>0</v>
      </c>
      <c r="D279" s="68"/>
      <c r="E279" s="68">
        <f t="shared" si="122"/>
        <v>1011</v>
      </c>
      <c r="F279" s="68" t="s">
        <v>197</v>
      </c>
    </row>
    <row r="280" spans="1:6" ht="26.25" x14ac:dyDescent="0.25">
      <c r="A280" s="69">
        <v>3299</v>
      </c>
      <c r="B280" s="70" t="s">
        <v>126</v>
      </c>
      <c r="C280" s="177">
        <f t="shared" si="124"/>
        <v>0</v>
      </c>
      <c r="D280" s="72"/>
      <c r="E280" s="72">
        <v>1011</v>
      </c>
      <c r="F280" s="72" t="s">
        <v>197</v>
      </c>
    </row>
    <row r="281" spans="1:6" x14ac:dyDescent="0.25">
      <c r="A281" s="234" t="s">
        <v>270</v>
      </c>
      <c r="B281" s="234" t="s">
        <v>163</v>
      </c>
      <c r="C281" s="176">
        <f t="shared" si="124"/>
        <v>0</v>
      </c>
      <c r="D281" s="150">
        <v>202440</v>
      </c>
      <c r="E281" s="150">
        <f>E282+E288+E316</f>
        <v>116682.90000000001</v>
      </c>
      <c r="F281" s="150">
        <f t="shared" ref="F281:F284" si="125">E281/D281*100</f>
        <v>57.638263189093067</v>
      </c>
    </row>
    <row r="282" spans="1:6" ht="26.25" x14ac:dyDescent="0.25">
      <c r="A282" s="217" t="s">
        <v>164</v>
      </c>
      <c r="B282" s="219" t="s">
        <v>271</v>
      </c>
      <c r="C282" s="68">
        <f t="shared" si="124"/>
        <v>0</v>
      </c>
      <c r="D282" s="59">
        <v>1000</v>
      </c>
      <c r="E282" s="59">
        <f t="shared" ref="E282:E284" si="126">E283</f>
        <v>0</v>
      </c>
      <c r="F282" s="59">
        <f t="shared" si="125"/>
        <v>0</v>
      </c>
    </row>
    <row r="283" spans="1:6" x14ac:dyDescent="0.25">
      <c r="A283" s="60">
        <v>3</v>
      </c>
      <c r="B283" s="61" t="s">
        <v>92</v>
      </c>
      <c r="C283" s="71">
        <v>0</v>
      </c>
      <c r="D283" s="62">
        <v>1000</v>
      </c>
      <c r="E283" s="62">
        <f t="shared" si="126"/>
        <v>0</v>
      </c>
      <c r="F283" s="62">
        <f t="shared" si="125"/>
        <v>0</v>
      </c>
    </row>
    <row r="284" spans="1:6" x14ac:dyDescent="0.25">
      <c r="A284" s="63">
        <v>32</v>
      </c>
      <c r="B284" s="64" t="s">
        <v>19</v>
      </c>
      <c r="C284" s="55">
        <f t="shared" ref="C284:C289" si="127">C285</f>
        <v>0</v>
      </c>
      <c r="D284" s="65">
        <v>1000</v>
      </c>
      <c r="E284" s="65">
        <f t="shared" si="126"/>
        <v>0</v>
      </c>
      <c r="F284" s="65">
        <f t="shared" si="125"/>
        <v>0</v>
      </c>
    </row>
    <row r="285" spans="1:6" x14ac:dyDescent="0.25">
      <c r="A285" s="66">
        <v>322</v>
      </c>
      <c r="B285" s="67" t="s">
        <v>93</v>
      </c>
      <c r="C285" s="56">
        <f t="shared" si="127"/>
        <v>0</v>
      </c>
      <c r="D285" s="68"/>
      <c r="E285" s="68">
        <f t="shared" ref="E285:F285" si="128">SUM(E286:E287)</f>
        <v>0</v>
      </c>
      <c r="F285" s="68">
        <f t="shared" si="128"/>
        <v>0</v>
      </c>
    </row>
    <row r="286" spans="1:6" x14ac:dyDescent="0.25">
      <c r="A286" s="69">
        <v>3222</v>
      </c>
      <c r="B286" s="70" t="s">
        <v>94</v>
      </c>
      <c r="C286" s="59">
        <f t="shared" si="127"/>
        <v>0</v>
      </c>
      <c r="D286" s="72"/>
      <c r="E286" s="72">
        <v>0</v>
      </c>
      <c r="F286" s="72" t="s">
        <v>197</v>
      </c>
    </row>
    <row r="287" spans="1:6" x14ac:dyDescent="0.25">
      <c r="A287" s="69">
        <v>3225</v>
      </c>
      <c r="B287" s="70" t="s">
        <v>115</v>
      </c>
      <c r="C287" s="62">
        <f t="shared" si="127"/>
        <v>0</v>
      </c>
      <c r="D287" s="72"/>
      <c r="E287" s="72">
        <v>0</v>
      </c>
      <c r="F287" s="72" t="s">
        <v>197</v>
      </c>
    </row>
    <row r="288" spans="1:6" x14ac:dyDescent="0.25">
      <c r="A288" s="215" t="s">
        <v>153</v>
      </c>
      <c r="B288" s="216" t="s">
        <v>154</v>
      </c>
      <c r="C288" s="65">
        <f t="shared" si="127"/>
        <v>0</v>
      </c>
      <c r="D288" s="59">
        <v>31440</v>
      </c>
      <c r="E288" s="59">
        <f t="shared" ref="E288" si="129">E289</f>
        <v>5030.99</v>
      </c>
      <c r="F288" s="59">
        <f t="shared" ref="F288:F290" si="130">E288/D288*100</f>
        <v>16.001876590330788</v>
      </c>
    </row>
    <row r="289" spans="1:6" x14ac:dyDescent="0.25">
      <c r="A289" s="60">
        <v>3</v>
      </c>
      <c r="B289" s="61" t="s">
        <v>92</v>
      </c>
      <c r="C289" s="68">
        <f t="shared" si="127"/>
        <v>0</v>
      </c>
      <c r="D289" s="62">
        <v>31440</v>
      </c>
      <c r="E289" s="62">
        <f t="shared" ref="E289" si="131">E290+E313</f>
        <v>5030.99</v>
      </c>
      <c r="F289" s="62">
        <f t="shared" si="130"/>
        <v>16.001876590330788</v>
      </c>
    </row>
    <row r="290" spans="1:6" x14ac:dyDescent="0.25">
      <c r="A290" s="63">
        <v>32</v>
      </c>
      <c r="B290" s="64" t="s">
        <v>19</v>
      </c>
      <c r="C290" s="71">
        <v>0</v>
      </c>
      <c r="D290" s="65">
        <v>30890</v>
      </c>
      <c r="E290" s="65">
        <f t="shared" ref="E290" si="132">E291+E295+E302+E311</f>
        <v>5028.83</v>
      </c>
      <c r="F290" s="65">
        <f t="shared" si="130"/>
        <v>16.279799287795402</v>
      </c>
    </row>
    <row r="291" spans="1:6" x14ac:dyDescent="0.25">
      <c r="A291" s="66">
        <v>321</v>
      </c>
      <c r="B291" s="67" t="s">
        <v>109</v>
      </c>
      <c r="C291" s="71"/>
      <c r="D291" s="68"/>
      <c r="E291" s="68">
        <f t="shared" ref="E291" si="133">SUM(E292:E294)</f>
        <v>0</v>
      </c>
      <c r="F291" s="68" t="s">
        <v>197</v>
      </c>
    </row>
    <row r="292" spans="1:6" x14ac:dyDescent="0.25">
      <c r="A292" s="220">
        <v>3211</v>
      </c>
      <c r="B292" s="70" t="s">
        <v>110</v>
      </c>
      <c r="C292" s="71"/>
      <c r="D292" s="72"/>
      <c r="E292" s="72">
        <v>0</v>
      </c>
      <c r="F292" s="68" t="s">
        <v>197</v>
      </c>
    </row>
    <row r="293" spans="1:6" x14ac:dyDescent="0.25">
      <c r="A293" s="220">
        <v>3213</v>
      </c>
      <c r="B293" s="221" t="s">
        <v>111</v>
      </c>
      <c r="C293" s="71"/>
      <c r="D293" s="72"/>
      <c r="E293" s="72">
        <v>0</v>
      </c>
      <c r="F293" s="68" t="s">
        <v>197</v>
      </c>
    </row>
    <row r="294" spans="1:6" x14ac:dyDescent="0.25">
      <c r="A294" s="69">
        <v>3214</v>
      </c>
      <c r="B294" s="70" t="s">
        <v>112</v>
      </c>
      <c r="C294" s="71"/>
      <c r="D294" s="72"/>
      <c r="E294" s="72">
        <v>0</v>
      </c>
      <c r="F294" s="68" t="s">
        <v>197</v>
      </c>
    </row>
    <row r="295" spans="1:6" x14ac:dyDescent="0.25">
      <c r="A295" s="66">
        <v>322</v>
      </c>
      <c r="B295" s="67" t="s">
        <v>93</v>
      </c>
      <c r="C295" s="71"/>
      <c r="D295" s="68"/>
      <c r="E295" s="68">
        <f t="shared" ref="E295" si="134">SUM(E296:E301)</f>
        <v>3885.42</v>
      </c>
      <c r="F295" s="68" t="s">
        <v>197</v>
      </c>
    </row>
    <row r="296" spans="1:6" x14ac:dyDescent="0.25">
      <c r="A296" s="69">
        <v>3221</v>
      </c>
      <c r="B296" s="70" t="s">
        <v>113</v>
      </c>
      <c r="C296" s="71"/>
      <c r="D296" s="72"/>
      <c r="E296" s="72">
        <v>1543.75</v>
      </c>
      <c r="F296" s="68" t="s">
        <v>197</v>
      </c>
    </row>
    <row r="297" spans="1:6" x14ac:dyDescent="0.25">
      <c r="A297" s="69">
        <v>3222</v>
      </c>
      <c r="B297" s="70" t="s">
        <v>94</v>
      </c>
      <c r="C297" s="71"/>
      <c r="D297" s="72"/>
      <c r="E297" s="72">
        <v>1925.87</v>
      </c>
      <c r="F297" s="68" t="s">
        <v>197</v>
      </c>
    </row>
    <row r="298" spans="1:6" x14ac:dyDescent="0.25">
      <c r="A298" s="69">
        <v>3223</v>
      </c>
      <c r="B298" s="70" t="s">
        <v>114</v>
      </c>
      <c r="C298" s="71"/>
      <c r="D298" s="72"/>
      <c r="E298" s="72">
        <v>0</v>
      </c>
      <c r="F298" s="68" t="s">
        <v>197</v>
      </c>
    </row>
    <row r="299" spans="1:6" ht="26.25" x14ac:dyDescent="0.25">
      <c r="A299" s="69">
        <v>3224</v>
      </c>
      <c r="B299" s="70" t="s">
        <v>135</v>
      </c>
      <c r="C299" s="71"/>
      <c r="D299" s="72"/>
      <c r="E299" s="72">
        <v>8.4</v>
      </c>
      <c r="F299" s="68" t="s">
        <v>197</v>
      </c>
    </row>
    <row r="300" spans="1:6" x14ac:dyDescent="0.25">
      <c r="A300" s="69">
        <v>3225</v>
      </c>
      <c r="B300" s="70" t="s">
        <v>115</v>
      </c>
      <c r="C300" s="71"/>
      <c r="D300" s="72"/>
      <c r="E300" s="72">
        <v>246.15</v>
      </c>
      <c r="F300" s="68" t="s">
        <v>197</v>
      </c>
    </row>
    <row r="301" spans="1:6" ht="26.25" x14ac:dyDescent="0.25">
      <c r="A301" s="69">
        <v>3227</v>
      </c>
      <c r="B301" s="70" t="s">
        <v>116</v>
      </c>
      <c r="C301" s="71"/>
      <c r="D301" s="72"/>
      <c r="E301" s="72">
        <v>161.25</v>
      </c>
      <c r="F301" s="68" t="s">
        <v>197</v>
      </c>
    </row>
    <row r="302" spans="1:6" x14ac:dyDescent="0.25">
      <c r="A302" s="66">
        <v>323</v>
      </c>
      <c r="B302" s="67" t="s">
        <v>117</v>
      </c>
      <c r="C302" s="71"/>
      <c r="D302" s="68"/>
      <c r="E302" s="68">
        <f t="shared" ref="E302" si="135">SUM(E303:E310)</f>
        <v>1143.4100000000001</v>
      </c>
      <c r="F302" s="68" t="s">
        <v>197</v>
      </c>
    </row>
    <row r="303" spans="1:6" x14ac:dyDescent="0.25">
      <c r="A303" s="69">
        <v>3231</v>
      </c>
      <c r="B303" s="70" t="s">
        <v>118</v>
      </c>
      <c r="C303" s="71"/>
      <c r="D303" s="72"/>
      <c r="E303" s="72">
        <v>0</v>
      </c>
      <c r="F303" s="68" t="s">
        <v>197</v>
      </c>
    </row>
    <row r="304" spans="1:6" ht="26.25" x14ac:dyDescent="0.25">
      <c r="A304" s="69">
        <v>3232</v>
      </c>
      <c r="B304" s="70" t="s">
        <v>136</v>
      </c>
      <c r="C304" s="71"/>
      <c r="D304" s="72"/>
      <c r="E304" s="72">
        <v>802.5</v>
      </c>
      <c r="F304" s="68" t="s">
        <v>197</v>
      </c>
    </row>
    <row r="305" spans="1:6" x14ac:dyDescent="0.25">
      <c r="A305" s="69">
        <v>3233</v>
      </c>
      <c r="B305" s="70" t="s">
        <v>119</v>
      </c>
      <c r="C305" s="73" t="e">
        <f t="shared" ref="C305:C306" si="136">C306</f>
        <v>#REF!</v>
      </c>
      <c r="D305" s="72"/>
      <c r="E305" s="72">
        <v>0</v>
      </c>
      <c r="F305" s="68" t="s">
        <v>197</v>
      </c>
    </row>
    <row r="306" spans="1:6" x14ac:dyDescent="0.25">
      <c r="A306" s="69">
        <v>3234</v>
      </c>
      <c r="B306" s="70" t="s">
        <v>120</v>
      </c>
      <c r="C306" s="74" t="e">
        <f t="shared" si="136"/>
        <v>#REF!</v>
      </c>
      <c r="D306" s="72"/>
      <c r="E306" s="72">
        <v>0</v>
      </c>
      <c r="F306" s="68" t="s">
        <v>197</v>
      </c>
    </row>
    <row r="307" spans="1:6" x14ac:dyDescent="0.25">
      <c r="A307" s="69">
        <v>3235</v>
      </c>
      <c r="B307" s="70" t="s">
        <v>121</v>
      </c>
      <c r="C307" s="55" t="e">
        <f>C308+#REF!+C360+C366+C380+C444+C460+#REF!+#REF!+#REF!+#REF!+#REF!+#REF!+#REF!+#REF!</f>
        <v>#REF!</v>
      </c>
      <c r="D307" s="72"/>
      <c r="E307" s="72">
        <v>0</v>
      </c>
      <c r="F307" s="68" t="s">
        <v>197</v>
      </c>
    </row>
    <row r="308" spans="1:6" x14ac:dyDescent="0.25">
      <c r="A308" s="69">
        <v>3236</v>
      </c>
      <c r="B308" s="70" t="s">
        <v>122</v>
      </c>
      <c r="C308" s="56" t="e">
        <f>C309+C330+#REF!+#REF!+#REF!</f>
        <v>#REF!</v>
      </c>
      <c r="D308" s="72"/>
      <c r="E308" s="72">
        <v>340.91</v>
      </c>
      <c r="F308" s="68" t="s">
        <v>197</v>
      </c>
    </row>
    <row r="309" spans="1:6" x14ac:dyDescent="0.25">
      <c r="A309" s="69">
        <v>3238</v>
      </c>
      <c r="B309" s="70" t="s">
        <v>124</v>
      </c>
      <c r="C309" s="59">
        <f t="shared" ref="C309" si="137">C310</f>
        <v>3109.9999999999995</v>
      </c>
      <c r="D309" s="72"/>
      <c r="E309" s="72">
        <v>0</v>
      </c>
      <c r="F309" s="68" t="s">
        <v>197</v>
      </c>
    </row>
    <row r="310" spans="1:6" x14ac:dyDescent="0.25">
      <c r="A310" s="69">
        <v>3239</v>
      </c>
      <c r="B310" s="70" t="s">
        <v>125</v>
      </c>
      <c r="C310" s="62">
        <f>C311+C327</f>
        <v>3109.9999999999995</v>
      </c>
      <c r="D310" s="72"/>
      <c r="E310" s="72">
        <v>0</v>
      </c>
      <c r="F310" s="68" t="s">
        <v>197</v>
      </c>
    </row>
    <row r="311" spans="1:6" ht="26.25" x14ac:dyDescent="0.25">
      <c r="A311" s="81">
        <v>329</v>
      </c>
      <c r="B311" s="82" t="s">
        <v>126</v>
      </c>
      <c r="C311" s="65">
        <f t="shared" ref="C311" si="138">C312+C315+C320+C324</f>
        <v>3109.8799999999997</v>
      </c>
      <c r="D311" s="68"/>
      <c r="E311" s="68">
        <f t="shared" ref="E311" si="139">E312</f>
        <v>0</v>
      </c>
      <c r="F311" s="68" t="s">
        <v>197</v>
      </c>
    </row>
    <row r="312" spans="1:6" ht="26.25" x14ac:dyDescent="0.25">
      <c r="A312" s="69">
        <v>3299</v>
      </c>
      <c r="B312" s="70" t="s">
        <v>126</v>
      </c>
      <c r="C312" s="68">
        <f t="shared" ref="C312" si="140">SUM(C313:C314)</f>
        <v>335.39</v>
      </c>
      <c r="D312" s="72"/>
      <c r="E312" s="72">
        <v>0</v>
      </c>
      <c r="F312" s="68" t="s">
        <v>197</v>
      </c>
    </row>
    <row r="313" spans="1:6" x14ac:dyDescent="0.25">
      <c r="A313" s="79">
        <v>34</v>
      </c>
      <c r="B313" s="80" t="s">
        <v>131</v>
      </c>
      <c r="C313" s="71">
        <v>335.39</v>
      </c>
      <c r="D313" s="65">
        <v>550</v>
      </c>
      <c r="E313" s="65">
        <f t="shared" ref="E313:E314" si="141">E314</f>
        <v>2.16</v>
      </c>
      <c r="F313" s="65">
        <f t="shared" ref="F313" si="142">E313/D313*100</f>
        <v>0.3927272727272727</v>
      </c>
    </row>
    <row r="314" spans="1:6" x14ac:dyDescent="0.25">
      <c r="A314" s="81">
        <v>343</v>
      </c>
      <c r="B314" s="82" t="s">
        <v>132</v>
      </c>
      <c r="C314" s="71">
        <v>0</v>
      </c>
      <c r="D314" s="68"/>
      <c r="E314" s="68">
        <f t="shared" si="141"/>
        <v>2.16</v>
      </c>
      <c r="F314" s="68" t="s">
        <v>197</v>
      </c>
    </row>
    <row r="315" spans="1:6" ht="26.25" x14ac:dyDescent="0.25">
      <c r="A315" s="69">
        <v>3431</v>
      </c>
      <c r="B315" s="70" t="s">
        <v>133</v>
      </c>
      <c r="C315" s="68">
        <f t="shared" ref="C315" si="143">SUM(C316:C319)</f>
        <v>2366.98</v>
      </c>
      <c r="D315" s="72"/>
      <c r="E315" s="72">
        <v>2.16</v>
      </c>
      <c r="F315" s="72" t="s">
        <v>197</v>
      </c>
    </row>
    <row r="316" spans="1:6" x14ac:dyDescent="0.25">
      <c r="A316" s="215" t="s">
        <v>155</v>
      </c>
      <c r="B316" s="216" t="s">
        <v>156</v>
      </c>
      <c r="C316" s="71">
        <v>9.89</v>
      </c>
      <c r="D316" s="59">
        <v>170000</v>
      </c>
      <c r="E316" s="59">
        <f t="shared" ref="E316" si="144">E317</f>
        <v>111651.91</v>
      </c>
      <c r="F316" s="59">
        <f t="shared" ref="F316:F318" si="145">E316/D316*100</f>
        <v>65.677594117647061</v>
      </c>
    </row>
    <row r="317" spans="1:6" x14ac:dyDescent="0.25">
      <c r="A317" s="60">
        <v>3</v>
      </c>
      <c r="B317" s="61" t="s">
        <v>92</v>
      </c>
      <c r="C317" s="71">
        <v>1235.97</v>
      </c>
      <c r="D317" s="62">
        <v>170000</v>
      </c>
      <c r="E317" s="62">
        <f t="shared" ref="E317" si="146">E318+E337</f>
        <v>111651.91</v>
      </c>
      <c r="F317" s="62">
        <f t="shared" si="145"/>
        <v>65.677594117647061</v>
      </c>
    </row>
    <row r="318" spans="1:6" x14ac:dyDescent="0.25">
      <c r="A318" s="63">
        <v>32</v>
      </c>
      <c r="B318" s="64" t="s">
        <v>19</v>
      </c>
      <c r="C318" s="71">
        <v>107.45</v>
      </c>
      <c r="D318" s="65">
        <v>170000</v>
      </c>
      <c r="E318" s="65">
        <f t="shared" ref="E318" si="147">E319+E323+E330+E335</f>
        <v>111651.91</v>
      </c>
      <c r="F318" s="65">
        <f t="shared" si="145"/>
        <v>65.677594117647061</v>
      </c>
    </row>
    <row r="319" spans="1:6" x14ac:dyDescent="0.25">
      <c r="A319" s="66">
        <v>321</v>
      </c>
      <c r="B319" s="67" t="s">
        <v>109</v>
      </c>
      <c r="C319" s="71">
        <v>1013.67</v>
      </c>
      <c r="D319" s="68"/>
      <c r="E319" s="68">
        <f t="shared" ref="E319" si="148">SUM(E320:E322)</f>
        <v>0</v>
      </c>
      <c r="F319" s="68" t="s">
        <v>197</v>
      </c>
    </row>
    <row r="320" spans="1:6" x14ac:dyDescent="0.25">
      <c r="A320" s="220">
        <v>3211</v>
      </c>
      <c r="B320" s="70" t="s">
        <v>110</v>
      </c>
      <c r="C320" s="68">
        <f t="shared" ref="C320" si="149">SUM(C321:C323)</f>
        <v>32.35</v>
      </c>
      <c r="D320" s="72"/>
      <c r="E320" s="72">
        <v>0</v>
      </c>
      <c r="F320" s="68" t="s">
        <v>197</v>
      </c>
    </row>
    <row r="321" spans="1:6" x14ac:dyDescent="0.25">
      <c r="A321" s="220">
        <v>3213</v>
      </c>
      <c r="B321" s="221" t="s">
        <v>111</v>
      </c>
      <c r="C321" s="71">
        <v>0</v>
      </c>
      <c r="D321" s="72"/>
      <c r="E321" s="72">
        <v>0</v>
      </c>
      <c r="F321" s="68" t="s">
        <v>197</v>
      </c>
    </row>
    <row r="322" spans="1:6" x14ac:dyDescent="0.25">
      <c r="A322" s="69">
        <v>3214</v>
      </c>
      <c r="B322" s="70" t="s">
        <v>112</v>
      </c>
      <c r="C322" s="71">
        <v>0</v>
      </c>
      <c r="D322" s="72"/>
      <c r="E322" s="72">
        <v>0</v>
      </c>
      <c r="F322" s="68" t="s">
        <v>197</v>
      </c>
    </row>
    <row r="323" spans="1:6" x14ac:dyDescent="0.25">
      <c r="A323" s="66">
        <v>322</v>
      </c>
      <c r="B323" s="67" t="s">
        <v>93</v>
      </c>
      <c r="C323" s="71">
        <v>32.35</v>
      </c>
      <c r="D323" s="68"/>
      <c r="E323" s="68">
        <f t="shared" ref="E323" si="150">SUM(E324:E329)</f>
        <v>111651.91</v>
      </c>
      <c r="F323" s="68" t="s">
        <v>197</v>
      </c>
    </row>
    <row r="324" spans="1:6" x14ac:dyDescent="0.25">
      <c r="A324" s="69">
        <v>3221</v>
      </c>
      <c r="B324" s="70" t="s">
        <v>113</v>
      </c>
      <c r="C324" s="68">
        <f t="shared" ref="C324" si="151">SUM(C325:C326)</f>
        <v>375.16</v>
      </c>
      <c r="D324" s="72"/>
      <c r="E324" s="72">
        <v>0</v>
      </c>
      <c r="F324" s="68" t="s">
        <v>197</v>
      </c>
    </row>
    <row r="325" spans="1:6" x14ac:dyDescent="0.25">
      <c r="A325" s="69">
        <v>3222</v>
      </c>
      <c r="B325" s="70" t="s">
        <v>94</v>
      </c>
      <c r="C325" s="71">
        <v>0</v>
      </c>
      <c r="D325" s="72"/>
      <c r="E325" s="72">
        <v>111651.91</v>
      </c>
      <c r="F325" s="68" t="s">
        <v>197</v>
      </c>
    </row>
    <row r="326" spans="1:6" x14ac:dyDescent="0.25">
      <c r="A326" s="69">
        <v>3223</v>
      </c>
      <c r="B326" s="70" t="s">
        <v>114</v>
      </c>
      <c r="C326" s="71">
        <v>375.16</v>
      </c>
      <c r="D326" s="72"/>
      <c r="E326" s="72">
        <v>0</v>
      </c>
      <c r="F326" s="68" t="s">
        <v>197</v>
      </c>
    </row>
    <row r="327" spans="1:6" ht="26.25" x14ac:dyDescent="0.25">
      <c r="A327" s="69">
        <v>3224</v>
      </c>
      <c r="B327" s="70" t="s">
        <v>135</v>
      </c>
      <c r="C327" s="65">
        <f t="shared" ref="C327:C328" si="152">C328</f>
        <v>0.12</v>
      </c>
      <c r="D327" s="72"/>
      <c r="E327" s="72">
        <v>0</v>
      </c>
      <c r="F327" s="68" t="s">
        <v>197</v>
      </c>
    </row>
    <row r="328" spans="1:6" x14ac:dyDescent="0.25">
      <c r="A328" s="69">
        <v>3225</v>
      </c>
      <c r="B328" s="70" t="s">
        <v>115</v>
      </c>
      <c r="C328" s="68">
        <f t="shared" si="152"/>
        <v>0.12</v>
      </c>
      <c r="D328" s="72"/>
      <c r="E328" s="72">
        <v>0</v>
      </c>
      <c r="F328" s="68" t="s">
        <v>197</v>
      </c>
    </row>
    <row r="329" spans="1:6" ht="26.25" x14ac:dyDescent="0.25">
      <c r="A329" s="69">
        <v>3227</v>
      </c>
      <c r="B329" s="70" t="s">
        <v>116</v>
      </c>
      <c r="C329" s="71">
        <v>0.12</v>
      </c>
      <c r="D329" s="72"/>
      <c r="E329" s="72">
        <v>0</v>
      </c>
      <c r="F329" s="68" t="s">
        <v>197</v>
      </c>
    </row>
    <row r="330" spans="1:6" x14ac:dyDescent="0.25">
      <c r="A330" s="66">
        <v>323</v>
      </c>
      <c r="B330" s="67" t="s">
        <v>117</v>
      </c>
      <c r="C330" s="59" t="e">
        <f t="shared" ref="C330:C331" si="153">C331</f>
        <v>#REF!</v>
      </c>
      <c r="D330" s="68"/>
      <c r="E330" s="68">
        <f t="shared" ref="E330" si="154">SUM(E331:E334)</f>
        <v>0</v>
      </c>
      <c r="F330" s="68" t="s">
        <v>197</v>
      </c>
    </row>
    <row r="331" spans="1:6" ht="26.25" x14ac:dyDescent="0.25">
      <c r="A331" s="69">
        <v>3232</v>
      </c>
      <c r="B331" s="70" t="s">
        <v>136</v>
      </c>
      <c r="C331" s="62" t="e">
        <f t="shared" si="153"/>
        <v>#REF!</v>
      </c>
      <c r="D331" s="72"/>
      <c r="E331" s="72">
        <v>0</v>
      </c>
      <c r="F331" s="68" t="s">
        <v>197</v>
      </c>
    </row>
    <row r="332" spans="1:6" x14ac:dyDescent="0.25">
      <c r="A332" s="69">
        <v>3234</v>
      </c>
      <c r="B332" s="70" t="s">
        <v>120</v>
      </c>
      <c r="C332" s="65" t="e">
        <f>C333+C336+#REF!+#REF!</f>
        <v>#REF!</v>
      </c>
      <c r="D332" s="72"/>
      <c r="E332" s="72">
        <v>0</v>
      </c>
      <c r="F332" s="68" t="s">
        <v>197</v>
      </c>
    </row>
    <row r="333" spans="1:6" x14ac:dyDescent="0.25">
      <c r="A333" s="69">
        <v>3236</v>
      </c>
      <c r="B333" s="70" t="s">
        <v>122</v>
      </c>
      <c r="C333" s="68">
        <f t="shared" ref="C333" si="155">SUM(C334:C335)</f>
        <v>3081.67</v>
      </c>
      <c r="D333" s="72"/>
      <c r="E333" s="72">
        <v>0</v>
      </c>
      <c r="F333" s="68" t="s">
        <v>197</v>
      </c>
    </row>
    <row r="334" spans="1:6" x14ac:dyDescent="0.25">
      <c r="A334" s="69">
        <v>3239</v>
      </c>
      <c r="B334" s="70" t="s">
        <v>125</v>
      </c>
      <c r="C334" s="71">
        <v>3058.35</v>
      </c>
      <c r="D334" s="72"/>
      <c r="E334" s="72">
        <v>0</v>
      </c>
      <c r="F334" s="68" t="s">
        <v>197</v>
      </c>
    </row>
    <row r="335" spans="1:6" ht="26.25" x14ac:dyDescent="0.25">
      <c r="A335" s="81">
        <v>329</v>
      </c>
      <c r="B335" s="82" t="s">
        <v>126</v>
      </c>
      <c r="C335" s="71">
        <v>23.32</v>
      </c>
      <c r="D335" s="68"/>
      <c r="E335" s="68">
        <f t="shared" ref="E335" si="156">E336</f>
        <v>0</v>
      </c>
      <c r="F335" s="68" t="s">
        <v>197</v>
      </c>
    </row>
    <row r="336" spans="1:6" ht="26.25" x14ac:dyDescent="0.25">
      <c r="A336" s="69">
        <v>3299</v>
      </c>
      <c r="B336" s="70" t="s">
        <v>126</v>
      </c>
      <c r="C336" s="68">
        <f>SUM(C337:C337)</f>
        <v>413.41</v>
      </c>
      <c r="D336" s="72"/>
      <c r="E336" s="72">
        <v>0</v>
      </c>
      <c r="F336" s="68" t="s">
        <v>197</v>
      </c>
    </row>
    <row r="337" spans="1:6" x14ac:dyDescent="0.25">
      <c r="A337" s="79">
        <v>34</v>
      </c>
      <c r="B337" s="80" t="s">
        <v>131</v>
      </c>
      <c r="C337" s="71">
        <v>413.41</v>
      </c>
      <c r="D337" s="65">
        <v>0</v>
      </c>
      <c r="E337" s="65">
        <f t="shared" ref="E337:E338" si="157">E338</f>
        <v>0</v>
      </c>
      <c r="F337" s="65" t="e">
        <f t="shared" ref="F337" si="158">E337/D337*100</f>
        <v>#DIV/0!</v>
      </c>
    </row>
    <row r="338" spans="1:6" x14ac:dyDescent="0.25">
      <c r="A338" s="81">
        <v>343</v>
      </c>
      <c r="B338" s="82" t="s">
        <v>132</v>
      </c>
      <c r="C338" s="176" t="e">
        <f>C339+#REF!+#REF!</f>
        <v>#REF!</v>
      </c>
      <c r="D338" s="68"/>
      <c r="E338" s="68">
        <f t="shared" si="157"/>
        <v>0</v>
      </c>
      <c r="F338" s="68" t="s">
        <v>197</v>
      </c>
    </row>
    <row r="339" spans="1:6" ht="26.25" x14ac:dyDescent="0.25">
      <c r="A339" s="69">
        <v>3431</v>
      </c>
      <c r="B339" s="70" t="s">
        <v>133</v>
      </c>
      <c r="C339" s="68" t="e">
        <f>SUM(#REF!)</f>
        <v>#REF!</v>
      </c>
      <c r="D339" s="72"/>
      <c r="E339" s="72">
        <v>0</v>
      </c>
      <c r="F339" s="72" t="s">
        <v>197</v>
      </c>
    </row>
    <row r="340" spans="1:6" x14ac:dyDescent="0.25">
      <c r="A340" s="236" t="s">
        <v>272</v>
      </c>
      <c r="B340" s="237" t="s">
        <v>165</v>
      </c>
      <c r="C340" s="177">
        <f>C341+C351+C357</f>
        <v>1716632.9000000001</v>
      </c>
      <c r="D340" s="150">
        <v>63870</v>
      </c>
      <c r="E340" s="150">
        <f t="shared" ref="E340" si="159">E341+E357</f>
        <v>36190.180000000008</v>
      </c>
      <c r="F340" s="150">
        <f t="shared" ref="F340:F343" si="160">E340/D340*100</f>
        <v>56.662251448254274</v>
      </c>
    </row>
    <row r="341" spans="1:6" x14ac:dyDescent="0.25">
      <c r="A341" s="75" t="s">
        <v>153</v>
      </c>
      <c r="B341" s="222" t="s">
        <v>154</v>
      </c>
      <c r="C341" s="65">
        <f t="shared" ref="C341" si="161">C342+C346+C348</f>
        <v>1665103.54</v>
      </c>
      <c r="D341" s="59">
        <v>17315</v>
      </c>
      <c r="E341" s="59">
        <f t="shared" ref="E341" si="162">E342</f>
        <v>7320</v>
      </c>
      <c r="F341" s="59">
        <f t="shared" si="160"/>
        <v>42.275483684666476</v>
      </c>
    </row>
    <row r="342" spans="1:6" x14ac:dyDescent="0.25">
      <c r="A342" s="77">
        <v>3</v>
      </c>
      <c r="B342" s="78" t="s">
        <v>92</v>
      </c>
      <c r="C342" s="68">
        <f t="shared" ref="C342" si="163">SUM(C343:C345)</f>
        <v>1382647.8499999999</v>
      </c>
      <c r="D342" s="62">
        <v>17315</v>
      </c>
      <c r="E342" s="62">
        <f t="shared" ref="E342" si="164">E343+E352</f>
        <v>7320</v>
      </c>
      <c r="F342" s="62">
        <f t="shared" si="160"/>
        <v>42.275483684666476</v>
      </c>
    </row>
    <row r="343" spans="1:6" x14ac:dyDescent="0.25">
      <c r="A343" s="79">
        <v>31</v>
      </c>
      <c r="B343" s="80" t="s">
        <v>10</v>
      </c>
      <c r="C343" s="71">
        <v>1292479.25</v>
      </c>
      <c r="D343" s="65">
        <v>17015</v>
      </c>
      <c r="E343" s="65">
        <f t="shared" ref="E343" si="165">E344+E348+E350</f>
        <v>7251.43</v>
      </c>
      <c r="F343" s="65">
        <f t="shared" si="160"/>
        <v>42.617866588304437</v>
      </c>
    </row>
    <row r="344" spans="1:6" x14ac:dyDescent="0.25">
      <c r="A344" s="81">
        <v>311</v>
      </c>
      <c r="B344" s="82" t="s">
        <v>139</v>
      </c>
      <c r="C344" s="71">
        <v>38382.67</v>
      </c>
      <c r="D344" s="68"/>
      <c r="E344" s="68">
        <f t="shared" ref="E344" si="166">SUM(E345:E347)</f>
        <v>6029.72</v>
      </c>
      <c r="F344" s="68" t="s">
        <v>197</v>
      </c>
    </row>
    <row r="345" spans="1:6" x14ac:dyDescent="0.25">
      <c r="A345" s="69">
        <v>3111</v>
      </c>
      <c r="B345" s="70" t="s">
        <v>140</v>
      </c>
      <c r="C345" s="71">
        <v>51785.93</v>
      </c>
      <c r="D345" s="72"/>
      <c r="E345" s="231">
        <v>5210.3599999999997</v>
      </c>
      <c r="F345" s="68" t="s">
        <v>197</v>
      </c>
    </row>
    <row r="346" spans="1:6" x14ac:dyDescent="0.25">
      <c r="A346" s="69">
        <v>3113</v>
      </c>
      <c r="B346" s="70" t="s">
        <v>161</v>
      </c>
      <c r="C346" s="68">
        <f t="shared" ref="C346" si="167">C347</f>
        <v>55565.08</v>
      </c>
      <c r="D346" s="72"/>
      <c r="E346" s="231">
        <v>628.1</v>
      </c>
      <c r="F346" s="68" t="s">
        <v>197</v>
      </c>
    </row>
    <row r="347" spans="1:6" x14ac:dyDescent="0.25">
      <c r="A347" s="69">
        <v>3114</v>
      </c>
      <c r="B347" s="70" t="s">
        <v>162</v>
      </c>
      <c r="C347" s="71">
        <v>55565.08</v>
      </c>
      <c r="D347" s="72"/>
      <c r="E347" s="231">
        <v>191.26</v>
      </c>
      <c r="F347" s="68" t="s">
        <v>197</v>
      </c>
    </row>
    <row r="348" spans="1:6" x14ac:dyDescent="0.25">
      <c r="A348" s="81">
        <v>312</v>
      </c>
      <c r="B348" s="82" t="s">
        <v>141</v>
      </c>
      <c r="C348" s="68">
        <f>C349+C350</f>
        <v>226890.61</v>
      </c>
      <c r="D348" s="68"/>
      <c r="E348" s="68">
        <f t="shared" ref="E348" si="168">E349</f>
        <v>0</v>
      </c>
      <c r="F348" s="68" t="s">
        <v>197</v>
      </c>
    </row>
    <row r="349" spans="1:6" x14ac:dyDescent="0.25">
      <c r="A349" s="69">
        <v>3121</v>
      </c>
      <c r="B349" s="70" t="s">
        <v>141</v>
      </c>
      <c r="C349" s="71">
        <v>226890.61</v>
      </c>
      <c r="D349" s="72"/>
      <c r="E349" s="72">
        <v>0</v>
      </c>
      <c r="F349" s="68" t="s">
        <v>197</v>
      </c>
    </row>
    <row r="350" spans="1:6" x14ac:dyDescent="0.25">
      <c r="A350" s="81">
        <v>313</v>
      </c>
      <c r="B350" s="82" t="s">
        <v>142</v>
      </c>
      <c r="C350" s="71">
        <v>0</v>
      </c>
      <c r="D350" s="68"/>
      <c r="E350" s="68">
        <f t="shared" ref="E350" si="169">E351</f>
        <v>1221.71</v>
      </c>
      <c r="F350" s="68" t="s">
        <v>197</v>
      </c>
    </row>
    <row r="351" spans="1:6" ht="26.25" x14ac:dyDescent="0.25">
      <c r="A351" s="69">
        <v>3132</v>
      </c>
      <c r="B351" s="70" t="s">
        <v>143</v>
      </c>
      <c r="C351" s="65">
        <f t="shared" ref="C351" si="170">C352+C354</f>
        <v>51529.36</v>
      </c>
      <c r="D351" s="72"/>
      <c r="E351" s="72">
        <v>1221.71</v>
      </c>
      <c r="F351" s="68" t="s">
        <v>197</v>
      </c>
    </row>
    <row r="352" spans="1:6" x14ac:dyDescent="0.25">
      <c r="A352" s="79">
        <v>32</v>
      </c>
      <c r="B352" s="80" t="s">
        <v>19</v>
      </c>
      <c r="C352" s="68">
        <f t="shared" ref="C352" si="171">C353</f>
        <v>48566.32</v>
      </c>
      <c r="D352" s="65">
        <v>300</v>
      </c>
      <c r="E352" s="65">
        <f t="shared" ref="E352" si="172">E353+E355</f>
        <v>68.569999999999993</v>
      </c>
      <c r="F352" s="65">
        <f t="shared" ref="F352" si="173">E352/D352*100</f>
        <v>22.856666666666666</v>
      </c>
    </row>
    <row r="353" spans="1:6" x14ac:dyDescent="0.25">
      <c r="A353" s="81">
        <v>321</v>
      </c>
      <c r="B353" s="82" t="s">
        <v>109</v>
      </c>
      <c r="C353" s="174">
        <v>48566.32</v>
      </c>
      <c r="D353" s="68"/>
      <c r="E353" s="68">
        <f t="shared" ref="E353" si="174">E354</f>
        <v>68.569999999999993</v>
      </c>
      <c r="F353" s="68" t="s">
        <v>197</v>
      </c>
    </row>
    <row r="354" spans="1:6" ht="26.25" x14ac:dyDescent="0.25">
      <c r="A354" s="69">
        <v>3212</v>
      </c>
      <c r="B354" s="70" t="s">
        <v>144</v>
      </c>
      <c r="C354" s="68">
        <f>C355+C356</f>
        <v>2963.04</v>
      </c>
      <c r="D354" s="72"/>
      <c r="E354" s="72">
        <v>68.569999999999993</v>
      </c>
      <c r="F354" s="68" t="s">
        <v>197</v>
      </c>
    </row>
    <row r="355" spans="1:6" x14ac:dyDescent="0.25">
      <c r="A355" s="66">
        <v>322</v>
      </c>
      <c r="B355" s="67" t="s">
        <v>93</v>
      </c>
      <c r="C355" s="71">
        <v>2963.04</v>
      </c>
      <c r="D355" s="68"/>
      <c r="E355" s="68">
        <f t="shared" ref="E355" si="175">E356</f>
        <v>0</v>
      </c>
      <c r="F355" s="68" t="s">
        <v>197</v>
      </c>
    </row>
    <row r="356" spans="1:6" x14ac:dyDescent="0.25">
      <c r="A356" s="69">
        <v>3221</v>
      </c>
      <c r="B356" s="70" t="s">
        <v>113</v>
      </c>
      <c r="C356" s="71">
        <v>0</v>
      </c>
      <c r="D356" s="72"/>
      <c r="E356" s="72">
        <v>0</v>
      </c>
      <c r="F356" s="68" t="s">
        <v>197</v>
      </c>
    </row>
    <row r="357" spans="1:6" x14ac:dyDescent="0.25">
      <c r="A357" s="75" t="s">
        <v>155</v>
      </c>
      <c r="B357" s="222" t="s">
        <v>156</v>
      </c>
      <c r="C357" s="84">
        <f>C358</f>
        <v>0</v>
      </c>
      <c r="D357" s="59">
        <v>46555</v>
      </c>
      <c r="E357" s="59">
        <f t="shared" ref="E357" si="176">E358</f>
        <v>28870.180000000004</v>
      </c>
      <c r="F357" s="59">
        <f t="shared" ref="F357:F359" si="177">E357/D357*100</f>
        <v>62.013059821716254</v>
      </c>
    </row>
    <row r="358" spans="1:6" x14ac:dyDescent="0.25">
      <c r="A358" s="77">
        <v>3</v>
      </c>
      <c r="B358" s="78" t="s">
        <v>92</v>
      </c>
      <c r="C358" s="68">
        <f>C359</f>
        <v>0</v>
      </c>
      <c r="D358" s="62">
        <v>46555</v>
      </c>
      <c r="E358" s="62">
        <f>E359+E368+E371</f>
        <v>28870.180000000004</v>
      </c>
      <c r="F358" s="62">
        <f t="shared" si="177"/>
        <v>62.013059821716254</v>
      </c>
    </row>
    <row r="359" spans="1:6" x14ac:dyDescent="0.25">
      <c r="A359" s="79">
        <v>31</v>
      </c>
      <c r="B359" s="80" t="s">
        <v>10</v>
      </c>
      <c r="C359" s="71">
        <v>0</v>
      </c>
      <c r="D359" s="65">
        <v>46055</v>
      </c>
      <c r="E359" s="65">
        <f t="shared" ref="E359" si="178">E360+E364+E366</f>
        <v>28671.640000000003</v>
      </c>
      <c r="F359" s="65">
        <f t="shared" si="177"/>
        <v>62.255216588861153</v>
      </c>
    </row>
    <row r="360" spans="1:6" x14ac:dyDescent="0.25">
      <c r="A360" s="81">
        <v>311</v>
      </c>
      <c r="B360" s="82" t="s">
        <v>139</v>
      </c>
      <c r="C360" s="56">
        <f t="shared" ref="C360:C364" si="179">C361</f>
        <v>286.70999999999998</v>
      </c>
      <c r="D360" s="68"/>
      <c r="E360" s="68">
        <f t="shared" ref="E360" si="180">SUM(E361:E363)</f>
        <v>24118.83</v>
      </c>
      <c r="F360" s="68" t="s">
        <v>197</v>
      </c>
    </row>
    <row r="361" spans="1:6" x14ac:dyDescent="0.25">
      <c r="A361" s="69">
        <v>3111</v>
      </c>
      <c r="B361" s="70" t="s">
        <v>140</v>
      </c>
      <c r="C361" s="59">
        <f t="shared" si="179"/>
        <v>286.70999999999998</v>
      </c>
      <c r="D361" s="72"/>
      <c r="E361" s="231">
        <v>20841.41</v>
      </c>
      <c r="F361" s="68" t="s">
        <v>197</v>
      </c>
    </row>
    <row r="362" spans="1:6" x14ac:dyDescent="0.25">
      <c r="A362" s="69">
        <v>3113</v>
      </c>
      <c r="B362" s="70" t="s">
        <v>161</v>
      </c>
      <c r="C362" s="62">
        <f t="shared" si="179"/>
        <v>286.70999999999998</v>
      </c>
      <c r="D362" s="72"/>
      <c r="E362" s="231">
        <v>2512.4</v>
      </c>
      <c r="F362" s="68" t="s">
        <v>197</v>
      </c>
    </row>
    <row r="363" spans="1:6" x14ac:dyDescent="0.25">
      <c r="A363" s="69">
        <v>3114</v>
      </c>
      <c r="B363" s="70" t="s">
        <v>162</v>
      </c>
      <c r="C363" s="65">
        <f t="shared" si="179"/>
        <v>286.70999999999998</v>
      </c>
      <c r="D363" s="72"/>
      <c r="E363" s="231">
        <v>765.02</v>
      </c>
      <c r="F363" s="68" t="s">
        <v>197</v>
      </c>
    </row>
    <row r="364" spans="1:6" x14ac:dyDescent="0.25">
      <c r="A364" s="81">
        <v>312</v>
      </c>
      <c r="B364" s="82" t="s">
        <v>141</v>
      </c>
      <c r="C364" s="171">
        <f t="shared" si="179"/>
        <v>286.70999999999998</v>
      </c>
      <c r="D364" s="68"/>
      <c r="E364" s="68">
        <f t="shared" ref="E364" si="181">E365</f>
        <v>800</v>
      </c>
      <c r="F364" s="68" t="s">
        <v>197</v>
      </c>
    </row>
    <row r="365" spans="1:6" x14ac:dyDescent="0.25">
      <c r="A365" s="69">
        <v>3121</v>
      </c>
      <c r="B365" s="70" t="s">
        <v>141</v>
      </c>
      <c r="C365" s="71">
        <v>286.70999999999998</v>
      </c>
      <c r="D365" s="72"/>
      <c r="E365" s="72">
        <v>800</v>
      </c>
      <c r="F365" s="68" t="s">
        <v>197</v>
      </c>
    </row>
    <row r="366" spans="1:6" x14ac:dyDescent="0.25">
      <c r="A366" s="81">
        <v>313</v>
      </c>
      <c r="B366" s="82" t="s">
        <v>142</v>
      </c>
      <c r="C366" s="56">
        <f>C367+C375</f>
        <v>263.79000000000002</v>
      </c>
      <c r="D366" s="68"/>
      <c r="E366" s="68">
        <f t="shared" ref="E366" si="182">E367</f>
        <v>3752.81</v>
      </c>
      <c r="F366" s="68" t="s">
        <v>197</v>
      </c>
    </row>
    <row r="367" spans="1:6" ht="26.25" x14ac:dyDescent="0.25">
      <c r="A367" s="69">
        <v>3132</v>
      </c>
      <c r="B367" s="70" t="s">
        <v>143</v>
      </c>
      <c r="C367" s="59">
        <f t="shared" ref="C367:C369" si="183">C368</f>
        <v>0</v>
      </c>
      <c r="D367" s="72"/>
      <c r="E367" s="72">
        <v>3752.81</v>
      </c>
      <c r="F367" s="68" t="s">
        <v>197</v>
      </c>
    </row>
    <row r="368" spans="1:6" x14ac:dyDescent="0.25">
      <c r="A368" s="79">
        <v>32</v>
      </c>
      <c r="B368" s="80" t="s">
        <v>19</v>
      </c>
      <c r="C368" s="62">
        <f t="shared" si="183"/>
        <v>0</v>
      </c>
      <c r="D368" s="65">
        <v>500</v>
      </c>
      <c r="E368" s="65">
        <f t="shared" ref="E368:E369" si="184">E369</f>
        <v>0</v>
      </c>
      <c r="F368" s="65">
        <f t="shared" ref="F368" si="185">E368/D368*100</f>
        <v>0</v>
      </c>
    </row>
    <row r="369" spans="1:6" x14ac:dyDescent="0.25">
      <c r="A369" s="81">
        <v>321</v>
      </c>
      <c r="B369" s="82" t="s">
        <v>109</v>
      </c>
      <c r="C369" s="65">
        <f t="shared" si="183"/>
        <v>0</v>
      </c>
      <c r="D369" s="68"/>
      <c r="E369" s="68">
        <f t="shared" si="184"/>
        <v>0</v>
      </c>
      <c r="F369" s="68" t="s">
        <v>197</v>
      </c>
    </row>
    <row r="370" spans="1:6" ht="26.25" x14ac:dyDescent="0.25">
      <c r="A370" s="69">
        <v>3212</v>
      </c>
      <c r="B370" s="70" t="s">
        <v>144</v>
      </c>
      <c r="C370" s="68">
        <f>C374</f>
        <v>0</v>
      </c>
      <c r="D370" s="72"/>
      <c r="E370" s="72">
        <v>0</v>
      </c>
      <c r="F370" s="72" t="s">
        <v>197</v>
      </c>
    </row>
    <row r="371" spans="1:6" ht="26.25" x14ac:dyDescent="0.25">
      <c r="A371" s="211">
        <v>37</v>
      </c>
      <c r="B371" s="276" t="s">
        <v>285</v>
      </c>
      <c r="C371" s="84"/>
      <c r="D371" s="84">
        <f>D372</f>
        <v>0</v>
      </c>
      <c r="E371" s="84">
        <f>E372</f>
        <v>198.54</v>
      </c>
      <c r="F371" s="65">
        <v>0</v>
      </c>
    </row>
    <row r="372" spans="1:6" ht="26.25" x14ac:dyDescent="0.25">
      <c r="A372" s="81">
        <v>372</v>
      </c>
      <c r="B372" s="275" t="s">
        <v>177</v>
      </c>
      <c r="C372" s="68"/>
      <c r="D372" s="68">
        <f>D373</f>
        <v>0</v>
      </c>
      <c r="E372" s="68">
        <f>E373</f>
        <v>198.54</v>
      </c>
      <c r="F372" s="68" t="s">
        <v>197</v>
      </c>
    </row>
    <row r="373" spans="1:6" ht="26.25" x14ac:dyDescent="0.25">
      <c r="A373" s="69">
        <v>3721</v>
      </c>
      <c r="B373" s="274" t="s">
        <v>286</v>
      </c>
      <c r="C373" s="68"/>
      <c r="D373" s="71">
        <v>0</v>
      </c>
      <c r="E373" s="71">
        <v>198.54</v>
      </c>
      <c r="F373" s="71" t="s">
        <v>197</v>
      </c>
    </row>
    <row r="374" spans="1:6" x14ac:dyDescent="0.25">
      <c r="A374" s="236" t="s">
        <v>273</v>
      </c>
      <c r="B374" s="237" t="s">
        <v>166</v>
      </c>
      <c r="C374" s="174">
        <v>0</v>
      </c>
      <c r="D374" s="150">
        <v>850</v>
      </c>
      <c r="E374" s="150">
        <f>E375+E380</f>
        <v>195.35</v>
      </c>
      <c r="F374" s="150">
        <f t="shared" ref="F374:F377" si="186">E374/D374*100</f>
        <v>22.982352941176469</v>
      </c>
    </row>
    <row r="375" spans="1:6" x14ac:dyDescent="0.25">
      <c r="A375" s="223" t="s">
        <v>151</v>
      </c>
      <c r="B375" s="224" t="s">
        <v>152</v>
      </c>
      <c r="C375" s="59">
        <f t="shared" ref="C375:C378" si="187">C376</f>
        <v>263.79000000000002</v>
      </c>
      <c r="D375" s="59">
        <v>50</v>
      </c>
      <c r="E375" s="59">
        <f t="shared" ref="E375:E378" si="188">E376</f>
        <v>0</v>
      </c>
      <c r="F375" s="59">
        <f t="shared" si="186"/>
        <v>0</v>
      </c>
    </row>
    <row r="376" spans="1:6" x14ac:dyDescent="0.25">
      <c r="A376" s="77">
        <v>3</v>
      </c>
      <c r="B376" s="78" t="s">
        <v>92</v>
      </c>
      <c r="C376" s="62">
        <f t="shared" si="187"/>
        <v>263.79000000000002</v>
      </c>
      <c r="D376" s="62">
        <v>50</v>
      </c>
      <c r="E376" s="62">
        <f t="shared" si="188"/>
        <v>0</v>
      </c>
      <c r="F376" s="62">
        <f t="shared" si="186"/>
        <v>0</v>
      </c>
    </row>
    <row r="377" spans="1:6" x14ac:dyDescent="0.25">
      <c r="A377" s="79">
        <v>32</v>
      </c>
      <c r="B377" s="80" t="s">
        <v>19</v>
      </c>
      <c r="C377" s="65">
        <f t="shared" si="187"/>
        <v>263.79000000000002</v>
      </c>
      <c r="D377" s="65">
        <v>50</v>
      </c>
      <c r="E377" s="65">
        <f t="shared" si="188"/>
        <v>0</v>
      </c>
      <c r="F377" s="65">
        <f t="shared" si="186"/>
        <v>0</v>
      </c>
    </row>
    <row r="378" spans="1:6" x14ac:dyDescent="0.25">
      <c r="A378" s="81">
        <v>329</v>
      </c>
      <c r="B378" s="225" t="s">
        <v>126</v>
      </c>
      <c r="C378" s="68">
        <f t="shared" si="187"/>
        <v>263.79000000000002</v>
      </c>
      <c r="D378" s="68"/>
      <c r="E378" s="68">
        <f t="shared" si="188"/>
        <v>0</v>
      </c>
      <c r="F378" s="68" t="s">
        <v>197</v>
      </c>
    </row>
    <row r="379" spans="1:6" ht="26.25" x14ac:dyDescent="0.25">
      <c r="A379" s="69">
        <v>3299</v>
      </c>
      <c r="B379" s="70" t="s">
        <v>126</v>
      </c>
      <c r="C379" s="71">
        <v>263.79000000000002</v>
      </c>
      <c r="D379" s="72"/>
      <c r="E379" s="72">
        <v>0</v>
      </c>
      <c r="F379" s="72" t="s">
        <v>197</v>
      </c>
    </row>
    <row r="380" spans="1:6" x14ac:dyDescent="0.25">
      <c r="A380" s="75" t="s">
        <v>153</v>
      </c>
      <c r="B380" s="222" t="s">
        <v>154</v>
      </c>
      <c r="C380" s="56">
        <f t="shared" ref="C380" si="189">C381+C388+C417</f>
        <v>96564.729999999981</v>
      </c>
      <c r="D380" s="59">
        <v>800</v>
      </c>
      <c r="E380" s="59">
        <f t="shared" ref="E380:E382" si="190">E381</f>
        <v>195.35</v>
      </c>
      <c r="F380" s="59">
        <f t="shared" ref="F380:F382" si="191">E380/D380*100</f>
        <v>24.418749999999999</v>
      </c>
    </row>
    <row r="381" spans="1:6" x14ac:dyDescent="0.25">
      <c r="A381" s="77">
        <v>3</v>
      </c>
      <c r="B381" s="78" t="s">
        <v>92</v>
      </c>
      <c r="C381" s="59">
        <f t="shared" ref="C381:C382" si="192">C382</f>
        <v>0</v>
      </c>
      <c r="D381" s="62">
        <v>800</v>
      </c>
      <c r="E381" s="62">
        <f t="shared" si="190"/>
        <v>195.35</v>
      </c>
      <c r="F381" s="62">
        <f t="shared" si="191"/>
        <v>24.418749999999999</v>
      </c>
    </row>
    <row r="382" spans="1:6" x14ac:dyDescent="0.25">
      <c r="A382" s="79">
        <v>32</v>
      </c>
      <c r="B382" s="80" t="s">
        <v>19</v>
      </c>
      <c r="C382" s="62">
        <f t="shared" si="192"/>
        <v>0</v>
      </c>
      <c r="D382" s="65">
        <v>800</v>
      </c>
      <c r="E382" s="65">
        <f t="shared" si="190"/>
        <v>195.35</v>
      </c>
      <c r="F382" s="65">
        <f t="shared" si="191"/>
        <v>24.418749999999999</v>
      </c>
    </row>
    <row r="383" spans="1:6" x14ac:dyDescent="0.25">
      <c r="A383" s="81">
        <v>329</v>
      </c>
      <c r="B383" s="225" t="s">
        <v>126</v>
      </c>
      <c r="C383" s="65">
        <f>C385</f>
        <v>0</v>
      </c>
      <c r="D383" s="68"/>
      <c r="E383" s="68">
        <f>E384+E385</f>
        <v>195.35</v>
      </c>
      <c r="F383" s="68" t="s">
        <v>197</v>
      </c>
    </row>
    <row r="384" spans="1:6" x14ac:dyDescent="0.25">
      <c r="A384" s="69">
        <v>3294</v>
      </c>
      <c r="B384" s="277" t="s">
        <v>129</v>
      </c>
      <c r="C384" s="278"/>
      <c r="D384" s="71"/>
      <c r="E384" s="71">
        <v>25</v>
      </c>
      <c r="F384" s="71" t="s">
        <v>197</v>
      </c>
    </row>
    <row r="385" spans="1:6" ht="26.25" x14ac:dyDescent="0.25">
      <c r="A385" s="69">
        <v>3299</v>
      </c>
      <c r="B385" s="70" t="s">
        <v>126</v>
      </c>
      <c r="C385" s="68">
        <f t="shared" ref="C385" si="193">SUM(C386:C387)</f>
        <v>0</v>
      </c>
      <c r="D385" s="72"/>
      <c r="E385" s="72">
        <v>170.35</v>
      </c>
      <c r="F385" s="72" t="s">
        <v>197</v>
      </c>
    </row>
    <row r="386" spans="1:6" x14ac:dyDescent="0.25">
      <c r="A386" s="170" t="s">
        <v>274</v>
      </c>
      <c r="B386" s="164" t="s">
        <v>145</v>
      </c>
      <c r="C386" s="174">
        <v>0</v>
      </c>
      <c r="D386" s="150">
        <v>9800</v>
      </c>
      <c r="E386" s="150">
        <f>E387+E398+E406+E414+E420</f>
        <v>3738.3199999999997</v>
      </c>
      <c r="F386" s="150">
        <f t="shared" ref="F386:F389" si="194">E386/D386*100</f>
        <v>38.14612244897959</v>
      </c>
    </row>
    <row r="387" spans="1:6" x14ac:dyDescent="0.25">
      <c r="A387" s="185" t="s">
        <v>151</v>
      </c>
      <c r="B387" s="186" t="s">
        <v>152</v>
      </c>
      <c r="C387" s="71">
        <v>0</v>
      </c>
      <c r="D387" s="59">
        <v>3000</v>
      </c>
      <c r="E387" s="59">
        <f t="shared" ref="E387:E388" si="195">E388</f>
        <v>660</v>
      </c>
      <c r="F387" s="59">
        <f t="shared" si="194"/>
        <v>22</v>
      </c>
    </row>
    <row r="388" spans="1:6" ht="26.25" x14ac:dyDescent="0.25">
      <c r="A388" s="77">
        <v>4</v>
      </c>
      <c r="B388" s="78" t="s">
        <v>11</v>
      </c>
      <c r="C388" s="59">
        <f t="shared" ref="C388" si="196">C389</f>
        <v>85933.329999999987</v>
      </c>
      <c r="D388" s="62">
        <v>3000</v>
      </c>
      <c r="E388" s="62">
        <f t="shared" si="195"/>
        <v>660</v>
      </c>
      <c r="F388" s="62">
        <f t="shared" si="194"/>
        <v>22</v>
      </c>
    </row>
    <row r="389" spans="1:6" ht="39" x14ac:dyDescent="0.25">
      <c r="A389" s="79">
        <v>42</v>
      </c>
      <c r="B389" s="80" t="s">
        <v>146</v>
      </c>
      <c r="C389" s="62">
        <f t="shared" ref="C389" si="197">C390+C414</f>
        <v>85933.329999999987</v>
      </c>
      <c r="D389" s="65">
        <v>3000</v>
      </c>
      <c r="E389" s="65">
        <f t="shared" ref="E389" si="198">E390+E396</f>
        <v>660</v>
      </c>
      <c r="F389" s="65">
        <f t="shared" si="194"/>
        <v>22</v>
      </c>
    </row>
    <row r="390" spans="1:6" x14ac:dyDescent="0.25">
      <c r="A390" s="81">
        <v>422</v>
      </c>
      <c r="B390" s="82" t="s">
        <v>147</v>
      </c>
      <c r="C390" s="65">
        <f t="shared" ref="C390" si="199">C391+C395+C403+C412</f>
        <v>85236.569999999992</v>
      </c>
      <c r="D390" s="68"/>
      <c r="E390" s="68">
        <f t="shared" ref="E390" si="200">SUM(E391:E395)</f>
        <v>660</v>
      </c>
      <c r="F390" s="68" t="s">
        <v>197</v>
      </c>
    </row>
    <row r="391" spans="1:6" x14ac:dyDescent="0.25">
      <c r="A391" s="69">
        <v>4221</v>
      </c>
      <c r="B391" s="70" t="s">
        <v>148</v>
      </c>
      <c r="C391" s="68">
        <f t="shared" ref="C391" si="201">SUM(C392:C394)</f>
        <v>0</v>
      </c>
      <c r="D391" s="72"/>
      <c r="E391" s="72">
        <v>660</v>
      </c>
      <c r="F391" s="68" t="s">
        <v>197</v>
      </c>
    </row>
    <row r="392" spans="1:6" x14ac:dyDescent="0.25">
      <c r="A392" s="69">
        <v>4222</v>
      </c>
      <c r="B392" s="70" t="s">
        <v>167</v>
      </c>
      <c r="C392" s="71">
        <v>0</v>
      </c>
      <c r="D392" s="72"/>
      <c r="E392" s="72">
        <v>0</v>
      </c>
      <c r="F392" s="68" t="s">
        <v>197</v>
      </c>
    </row>
    <row r="393" spans="1:6" ht="26.25" x14ac:dyDescent="0.25">
      <c r="A393" s="69">
        <v>4223</v>
      </c>
      <c r="B393" s="70" t="s">
        <v>168</v>
      </c>
      <c r="C393" s="71">
        <v>0</v>
      </c>
      <c r="D393" s="72"/>
      <c r="E393" s="72">
        <v>0</v>
      </c>
      <c r="F393" s="68" t="s">
        <v>197</v>
      </c>
    </row>
    <row r="394" spans="1:6" x14ac:dyDescent="0.25">
      <c r="A394" s="69">
        <v>4226</v>
      </c>
      <c r="B394" s="70" t="s">
        <v>169</v>
      </c>
      <c r="C394" s="71">
        <v>0</v>
      </c>
      <c r="D394" s="72"/>
      <c r="E394" s="72">
        <v>0</v>
      </c>
      <c r="F394" s="68" t="s">
        <v>197</v>
      </c>
    </row>
    <row r="395" spans="1:6" ht="26.25" x14ac:dyDescent="0.25">
      <c r="A395" s="69">
        <v>4227</v>
      </c>
      <c r="B395" s="70" t="s">
        <v>170</v>
      </c>
      <c r="C395" s="68">
        <f t="shared" ref="C395" si="202">SUM(C396:C401)</f>
        <v>79973.45</v>
      </c>
      <c r="D395" s="72"/>
      <c r="E395" s="72">
        <v>0</v>
      </c>
      <c r="F395" s="68" t="s">
        <v>197</v>
      </c>
    </row>
    <row r="396" spans="1:6" ht="26.25" x14ac:dyDescent="0.25">
      <c r="A396" s="81">
        <v>424</v>
      </c>
      <c r="B396" s="82" t="s">
        <v>171</v>
      </c>
      <c r="C396" s="71">
        <v>6735.67</v>
      </c>
      <c r="D396" s="68"/>
      <c r="E396" s="68">
        <f t="shared" ref="E396" si="203">E397</f>
        <v>0</v>
      </c>
      <c r="F396" s="68" t="s">
        <v>197</v>
      </c>
    </row>
    <row r="397" spans="1:6" x14ac:dyDescent="0.25">
      <c r="A397" s="69">
        <v>4241</v>
      </c>
      <c r="B397" s="70" t="s">
        <v>172</v>
      </c>
      <c r="C397" s="71">
        <v>70400.47</v>
      </c>
      <c r="D397" s="72"/>
      <c r="E397" s="72">
        <v>0</v>
      </c>
      <c r="F397" s="68" t="s">
        <v>197</v>
      </c>
    </row>
    <row r="398" spans="1:6" x14ac:dyDescent="0.25">
      <c r="A398" s="185" t="s">
        <v>153</v>
      </c>
      <c r="B398" s="186" t="s">
        <v>154</v>
      </c>
      <c r="C398" s="71">
        <v>1901.8</v>
      </c>
      <c r="D398" s="59">
        <v>1900</v>
      </c>
      <c r="E398" s="59">
        <f t="shared" ref="E398:E399" si="204">E399</f>
        <v>56.26</v>
      </c>
      <c r="F398" s="59">
        <f t="shared" ref="F398:F400" si="205">E398/D398*100</f>
        <v>2.9610526315789474</v>
      </c>
    </row>
    <row r="399" spans="1:6" ht="26.25" x14ac:dyDescent="0.25">
      <c r="A399" s="77">
        <v>4</v>
      </c>
      <c r="B399" s="78" t="s">
        <v>11</v>
      </c>
      <c r="C399" s="71">
        <v>584.57000000000005</v>
      </c>
      <c r="D399" s="62">
        <v>1900</v>
      </c>
      <c r="E399" s="62">
        <f t="shared" si="204"/>
        <v>56.26</v>
      </c>
      <c r="F399" s="62">
        <f t="shared" si="205"/>
        <v>2.9610526315789474</v>
      </c>
    </row>
    <row r="400" spans="1:6" ht="39" x14ac:dyDescent="0.25">
      <c r="A400" s="79">
        <v>42</v>
      </c>
      <c r="B400" s="80" t="s">
        <v>146</v>
      </c>
      <c r="C400" s="71">
        <v>71.900000000000006</v>
      </c>
      <c r="D400" s="65">
        <v>1900</v>
      </c>
      <c r="E400" s="65">
        <f t="shared" ref="E400" si="206">E401+E404</f>
        <v>56.26</v>
      </c>
      <c r="F400" s="65">
        <f t="shared" si="205"/>
        <v>2.9610526315789474</v>
      </c>
    </row>
    <row r="401" spans="1:6" x14ac:dyDescent="0.25">
      <c r="A401" s="81">
        <v>422</v>
      </c>
      <c r="B401" s="82" t="s">
        <v>147</v>
      </c>
      <c r="C401" s="71">
        <v>279.04000000000002</v>
      </c>
      <c r="D401" s="68"/>
      <c r="E401" s="68">
        <f t="shared" ref="E401" si="207">SUM(E402:E403)</f>
        <v>0</v>
      </c>
      <c r="F401" s="68" t="s">
        <v>197</v>
      </c>
    </row>
    <row r="402" spans="1:6" x14ac:dyDescent="0.25">
      <c r="A402" s="69">
        <v>4221</v>
      </c>
      <c r="B402" s="70" t="s">
        <v>148</v>
      </c>
      <c r="C402" s="71"/>
      <c r="D402" s="72"/>
      <c r="E402" s="72">
        <v>0</v>
      </c>
      <c r="F402" s="68" t="s">
        <v>197</v>
      </c>
    </row>
    <row r="403" spans="1:6" ht="26.25" x14ac:dyDescent="0.25">
      <c r="A403" s="69">
        <v>4227</v>
      </c>
      <c r="B403" s="70" t="s">
        <v>170</v>
      </c>
      <c r="C403" s="68">
        <f t="shared" ref="C403" si="208">SUM(C404:C411)</f>
        <v>4666.1399999999994</v>
      </c>
      <c r="D403" s="72"/>
      <c r="E403" s="72">
        <v>0</v>
      </c>
      <c r="F403" s="68" t="s">
        <v>197</v>
      </c>
    </row>
    <row r="404" spans="1:6" ht="26.25" x14ac:dyDescent="0.25">
      <c r="A404" s="81">
        <v>424</v>
      </c>
      <c r="B404" s="82" t="s">
        <v>171</v>
      </c>
      <c r="C404" s="71">
        <v>214.57</v>
      </c>
      <c r="D404" s="68"/>
      <c r="E404" s="68">
        <f t="shared" ref="E404" si="209">E405</f>
        <v>56.26</v>
      </c>
      <c r="F404" s="68" t="s">
        <v>197</v>
      </c>
    </row>
    <row r="405" spans="1:6" x14ac:dyDescent="0.25">
      <c r="A405" s="69">
        <v>4241</v>
      </c>
      <c r="B405" s="70" t="s">
        <v>172</v>
      </c>
      <c r="C405" s="71">
        <v>902.46</v>
      </c>
      <c r="D405" s="72"/>
      <c r="E405" s="72">
        <v>56.26</v>
      </c>
      <c r="F405" s="68" t="s">
        <v>197</v>
      </c>
    </row>
    <row r="406" spans="1:6" x14ac:dyDescent="0.25">
      <c r="A406" s="185" t="s">
        <v>155</v>
      </c>
      <c r="B406" s="186" t="s">
        <v>156</v>
      </c>
      <c r="C406" s="71">
        <v>10.62</v>
      </c>
      <c r="D406" s="59">
        <v>3400</v>
      </c>
      <c r="E406" s="59">
        <f t="shared" ref="E406:E407" si="210">E407</f>
        <v>3022.06</v>
      </c>
      <c r="F406" s="59">
        <f t="shared" ref="F406:F408" si="211">E406/D406*100</f>
        <v>88.884117647058829</v>
      </c>
    </row>
    <row r="407" spans="1:6" ht="26.25" x14ac:dyDescent="0.25">
      <c r="A407" s="77">
        <v>4</v>
      </c>
      <c r="B407" s="78" t="s">
        <v>11</v>
      </c>
      <c r="C407" s="71">
        <v>2498.25</v>
      </c>
      <c r="D407" s="62">
        <v>3400</v>
      </c>
      <c r="E407" s="62">
        <f t="shared" si="210"/>
        <v>3022.06</v>
      </c>
      <c r="F407" s="62">
        <f t="shared" si="211"/>
        <v>88.884117647058829</v>
      </c>
    </row>
    <row r="408" spans="1:6" ht="39" x14ac:dyDescent="0.25">
      <c r="A408" s="79">
        <v>42</v>
      </c>
      <c r="B408" s="80" t="s">
        <v>146</v>
      </c>
      <c r="C408" s="174">
        <v>19.91</v>
      </c>
      <c r="D408" s="65">
        <v>3400</v>
      </c>
      <c r="E408" s="65">
        <f t="shared" ref="E408" si="212">E409+E412</f>
        <v>3022.06</v>
      </c>
      <c r="F408" s="65">
        <f t="shared" si="211"/>
        <v>88.884117647058829</v>
      </c>
    </row>
    <row r="409" spans="1:6" x14ac:dyDescent="0.25">
      <c r="A409" s="81">
        <v>422</v>
      </c>
      <c r="B409" s="82" t="s">
        <v>147</v>
      </c>
      <c r="C409" s="71">
        <v>592.79999999999995</v>
      </c>
      <c r="D409" s="68"/>
      <c r="E409" s="68">
        <f>SUM(E410:E411)</f>
        <v>0</v>
      </c>
      <c r="F409" s="68" t="s">
        <v>197</v>
      </c>
    </row>
    <row r="410" spans="1:6" x14ac:dyDescent="0.25">
      <c r="A410" s="69">
        <v>4221</v>
      </c>
      <c r="B410" s="70" t="s">
        <v>148</v>
      </c>
      <c r="C410" s="71">
        <v>427.53</v>
      </c>
      <c r="D410" s="72"/>
      <c r="E410" s="72">
        <v>0</v>
      </c>
      <c r="F410" s="68" t="s">
        <v>197</v>
      </c>
    </row>
    <row r="411" spans="1:6" ht="26.25" x14ac:dyDescent="0.25">
      <c r="A411" s="69">
        <v>4227</v>
      </c>
      <c r="B411" s="70" t="s">
        <v>170</v>
      </c>
      <c r="C411" s="71">
        <v>0</v>
      </c>
      <c r="D411" s="72"/>
      <c r="E411" s="72">
        <v>0</v>
      </c>
      <c r="F411" s="68" t="s">
        <v>197</v>
      </c>
    </row>
    <row r="412" spans="1:6" ht="26.25" x14ac:dyDescent="0.25">
      <c r="A412" s="81">
        <v>424</v>
      </c>
      <c r="B412" s="82" t="s">
        <v>171</v>
      </c>
      <c r="C412" s="68">
        <f t="shared" ref="C412" si="213">C413</f>
        <v>596.98</v>
      </c>
      <c r="D412" s="68"/>
      <c r="E412" s="68">
        <f t="shared" ref="E412" si="214">E413</f>
        <v>3022.06</v>
      </c>
      <c r="F412" s="68" t="s">
        <v>197</v>
      </c>
    </row>
    <row r="413" spans="1:6" x14ac:dyDescent="0.25">
      <c r="A413" s="69">
        <v>4241</v>
      </c>
      <c r="B413" s="70" t="s">
        <v>172</v>
      </c>
      <c r="C413" s="71">
        <v>596.98</v>
      </c>
      <c r="D413" s="72"/>
      <c r="E413" s="72">
        <v>3022.06</v>
      </c>
      <c r="F413" s="68" t="s">
        <v>197</v>
      </c>
    </row>
    <row r="414" spans="1:6" x14ac:dyDescent="0.25">
      <c r="A414" s="185" t="s">
        <v>157</v>
      </c>
      <c r="B414" s="186" t="s">
        <v>158</v>
      </c>
      <c r="C414" s="176">
        <f t="shared" ref="C414:C415" si="215">C415</f>
        <v>696.76</v>
      </c>
      <c r="D414" s="59">
        <v>1000</v>
      </c>
      <c r="E414" s="59">
        <f t="shared" ref="E414:E416" si="216">E415</f>
        <v>0</v>
      </c>
      <c r="F414" s="59">
        <f t="shared" ref="F414:F416" si="217">E414/D414*100</f>
        <v>0</v>
      </c>
    </row>
    <row r="415" spans="1:6" ht="26.25" x14ac:dyDescent="0.25">
      <c r="A415" s="77">
        <v>4</v>
      </c>
      <c r="B415" s="78" t="s">
        <v>11</v>
      </c>
      <c r="C415" s="68">
        <f t="shared" si="215"/>
        <v>696.76</v>
      </c>
      <c r="D415" s="62">
        <v>1000</v>
      </c>
      <c r="E415" s="62">
        <f t="shared" si="216"/>
        <v>0</v>
      </c>
      <c r="F415" s="62">
        <f t="shared" si="217"/>
        <v>0</v>
      </c>
    </row>
    <row r="416" spans="1:6" ht="39" x14ac:dyDescent="0.25">
      <c r="A416" s="79">
        <v>42</v>
      </c>
      <c r="B416" s="80" t="s">
        <v>146</v>
      </c>
      <c r="C416" s="71">
        <v>696.76</v>
      </c>
      <c r="D416" s="65">
        <v>1000</v>
      </c>
      <c r="E416" s="65">
        <f t="shared" si="216"/>
        <v>0</v>
      </c>
      <c r="F416" s="65">
        <f t="shared" si="217"/>
        <v>0</v>
      </c>
    </row>
    <row r="417" spans="1:6" x14ac:dyDescent="0.25">
      <c r="A417" s="81">
        <v>422</v>
      </c>
      <c r="B417" s="82" t="s">
        <v>147</v>
      </c>
      <c r="C417" s="59">
        <f t="shared" ref="C417" si="218">C418</f>
        <v>10631.4</v>
      </c>
      <c r="D417" s="68"/>
      <c r="E417" s="68">
        <f t="shared" ref="E417" si="219">SUM(E418:E419)</f>
        <v>0</v>
      </c>
      <c r="F417" s="68" t="s">
        <v>197</v>
      </c>
    </row>
    <row r="418" spans="1:6" x14ac:dyDescent="0.25">
      <c r="A418" s="69">
        <v>4221</v>
      </c>
      <c r="B418" s="70" t="s">
        <v>148</v>
      </c>
      <c r="C418" s="62">
        <f t="shared" ref="C418" si="220">C419+C441</f>
        <v>10631.4</v>
      </c>
      <c r="D418" s="72"/>
      <c r="E418" s="72">
        <v>0</v>
      </c>
      <c r="F418" s="68" t="s">
        <v>197</v>
      </c>
    </row>
    <row r="419" spans="1:6" x14ac:dyDescent="0.25">
      <c r="A419" s="69">
        <v>4226</v>
      </c>
      <c r="B419" s="70" t="s">
        <v>169</v>
      </c>
      <c r="C419" s="65">
        <f t="shared" ref="C419" si="221">C420+C424+C434+C439</f>
        <v>10631.4</v>
      </c>
      <c r="D419" s="72"/>
      <c r="E419" s="72">
        <v>0</v>
      </c>
      <c r="F419" s="68" t="s">
        <v>197</v>
      </c>
    </row>
    <row r="420" spans="1:6" ht="39" x14ac:dyDescent="0.25">
      <c r="A420" s="218" t="s">
        <v>173</v>
      </c>
      <c r="B420" s="76" t="s">
        <v>174</v>
      </c>
      <c r="C420" s="171">
        <f t="shared" ref="C420" si="222">SUM(C421:C423)</f>
        <v>0</v>
      </c>
      <c r="D420" s="59">
        <v>500</v>
      </c>
      <c r="E420" s="59">
        <f t="shared" ref="E420:E423" si="223">E421</f>
        <v>0</v>
      </c>
      <c r="F420" s="59">
        <f t="shared" ref="F420:F422" si="224">E420/D420*100</f>
        <v>0</v>
      </c>
    </row>
    <row r="421" spans="1:6" ht="26.25" x14ac:dyDescent="0.25">
      <c r="A421" s="77">
        <v>4</v>
      </c>
      <c r="B421" s="78" t="s">
        <v>11</v>
      </c>
      <c r="C421" s="71">
        <v>0</v>
      </c>
      <c r="D421" s="62">
        <v>500</v>
      </c>
      <c r="E421" s="62">
        <f t="shared" si="223"/>
        <v>0</v>
      </c>
      <c r="F421" s="62">
        <f t="shared" si="224"/>
        <v>0</v>
      </c>
    </row>
    <row r="422" spans="1:6" ht="39" x14ac:dyDescent="0.25">
      <c r="A422" s="79">
        <v>42</v>
      </c>
      <c r="B422" s="80" t="s">
        <v>146</v>
      </c>
      <c r="C422" s="71">
        <v>0</v>
      </c>
      <c r="D422" s="65">
        <v>500</v>
      </c>
      <c r="E422" s="65">
        <f t="shared" si="223"/>
        <v>0</v>
      </c>
      <c r="F422" s="65">
        <f t="shared" si="224"/>
        <v>0</v>
      </c>
    </row>
    <row r="423" spans="1:6" x14ac:dyDescent="0.25">
      <c r="A423" s="81">
        <v>422</v>
      </c>
      <c r="B423" s="82" t="s">
        <v>147</v>
      </c>
      <c r="C423" s="71">
        <v>0</v>
      </c>
      <c r="D423" s="68"/>
      <c r="E423" s="68">
        <f t="shared" si="223"/>
        <v>0</v>
      </c>
      <c r="F423" s="68" t="s">
        <v>197</v>
      </c>
    </row>
    <row r="424" spans="1:6" x14ac:dyDescent="0.25">
      <c r="A424" s="69">
        <v>4221</v>
      </c>
      <c r="B424" s="70" t="s">
        <v>148</v>
      </c>
      <c r="C424" s="68">
        <f t="shared" ref="C424" si="225">SUM(C425:C433)</f>
        <v>10631.4</v>
      </c>
      <c r="D424" s="72"/>
      <c r="E424" s="72">
        <v>0</v>
      </c>
      <c r="F424" s="72" t="s">
        <v>197</v>
      </c>
    </row>
    <row r="425" spans="1:6" x14ac:dyDescent="0.25">
      <c r="A425" s="170" t="s">
        <v>187</v>
      </c>
      <c r="B425" s="164" t="s">
        <v>188</v>
      </c>
      <c r="C425" s="174">
        <v>0</v>
      </c>
      <c r="D425" s="150">
        <v>100000</v>
      </c>
      <c r="E425" s="150">
        <f t="shared" ref="E425:E432" si="226">E426</f>
        <v>82369.179999999993</v>
      </c>
      <c r="F425" s="150">
        <f t="shared" ref="F425:F431" si="227">E425/D425*100</f>
        <v>82.36918</v>
      </c>
    </row>
    <row r="426" spans="1:6" x14ac:dyDescent="0.25">
      <c r="A426" s="185" t="s">
        <v>155</v>
      </c>
      <c r="B426" s="186" t="s">
        <v>156</v>
      </c>
      <c r="C426" s="71">
        <v>10631.4</v>
      </c>
      <c r="D426" s="59">
        <v>100000</v>
      </c>
      <c r="E426" s="59">
        <f t="shared" si="226"/>
        <v>82369.179999999993</v>
      </c>
      <c r="F426" s="59">
        <f t="shared" si="227"/>
        <v>82.36918</v>
      </c>
    </row>
    <row r="427" spans="1:6" ht="26.25" x14ac:dyDescent="0.25">
      <c r="A427" s="77">
        <v>4</v>
      </c>
      <c r="B427" s="78" t="s">
        <v>11</v>
      </c>
      <c r="C427" s="71">
        <v>0</v>
      </c>
      <c r="D427" s="62">
        <v>100000</v>
      </c>
      <c r="E427" s="62">
        <f>E428+E431</f>
        <v>82369.179999999993</v>
      </c>
      <c r="F427" s="62">
        <f t="shared" si="227"/>
        <v>82.36918</v>
      </c>
    </row>
    <row r="428" spans="1:6" ht="39" x14ac:dyDescent="0.25">
      <c r="A428" s="79">
        <v>42</v>
      </c>
      <c r="B428" s="80" t="s">
        <v>146</v>
      </c>
      <c r="C428" s="71"/>
      <c r="D428" s="279">
        <f>D429</f>
        <v>0</v>
      </c>
      <c r="E428" s="279">
        <f>E429</f>
        <v>82369.179999999993</v>
      </c>
      <c r="F428" s="279">
        <v>0</v>
      </c>
    </row>
    <row r="429" spans="1:6" x14ac:dyDescent="0.25">
      <c r="A429" s="280">
        <v>421</v>
      </c>
      <c r="B429" s="281" t="s">
        <v>281</v>
      </c>
      <c r="C429" s="282"/>
      <c r="D429" s="283">
        <f>D430</f>
        <v>0</v>
      </c>
      <c r="E429" s="283">
        <f>E430</f>
        <v>82369.179999999993</v>
      </c>
      <c r="F429" s="283" t="s">
        <v>197</v>
      </c>
    </row>
    <row r="430" spans="1:6" x14ac:dyDescent="0.25">
      <c r="A430" s="284">
        <v>4214</v>
      </c>
      <c r="B430" s="285" t="s">
        <v>287</v>
      </c>
      <c r="C430" s="282"/>
      <c r="D430" s="282">
        <v>0</v>
      </c>
      <c r="E430" s="282">
        <v>82369.179999999993</v>
      </c>
      <c r="F430" s="282" t="s">
        <v>197</v>
      </c>
    </row>
    <row r="431" spans="1:6" ht="26.25" x14ac:dyDescent="0.25">
      <c r="A431" s="79">
        <v>45</v>
      </c>
      <c r="B431" s="80" t="s">
        <v>66</v>
      </c>
      <c r="C431" s="71">
        <v>0</v>
      </c>
      <c r="D431" s="65">
        <v>100000</v>
      </c>
      <c r="E431" s="65">
        <f t="shared" si="226"/>
        <v>0</v>
      </c>
      <c r="F431" s="65">
        <f t="shared" si="227"/>
        <v>0</v>
      </c>
    </row>
    <row r="432" spans="1:6" ht="26.25" x14ac:dyDescent="0.25">
      <c r="A432" s="81">
        <v>451</v>
      </c>
      <c r="B432" s="82" t="s">
        <v>101</v>
      </c>
      <c r="C432" s="71">
        <v>0</v>
      </c>
      <c r="D432" s="68"/>
      <c r="E432" s="68">
        <f t="shared" si="226"/>
        <v>0</v>
      </c>
      <c r="F432" s="68" t="s">
        <v>197</v>
      </c>
    </row>
    <row r="433" spans="1:6" ht="26.25" x14ac:dyDescent="0.25">
      <c r="A433" s="69">
        <v>4511</v>
      </c>
      <c r="B433" s="70" t="s">
        <v>101</v>
      </c>
      <c r="C433" s="71">
        <v>0</v>
      </c>
      <c r="D433" s="72"/>
      <c r="E433" s="71">
        <v>0</v>
      </c>
      <c r="F433" s="72" t="s">
        <v>197</v>
      </c>
    </row>
    <row r="434" spans="1:6" x14ac:dyDescent="0.25">
      <c r="A434" s="187" t="s">
        <v>275</v>
      </c>
      <c r="B434" s="164" t="s">
        <v>175</v>
      </c>
      <c r="C434" s="171">
        <f t="shared" ref="C434" si="228">SUM(C435:C438)</f>
        <v>0</v>
      </c>
      <c r="D434" s="150">
        <v>13000</v>
      </c>
      <c r="E434" s="150">
        <f t="shared" ref="E434:E438" si="229">E435</f>
        <v>4120</v>
      </c>
      <c r="F434" s="150">
        <f t="shared" ref="F434:F437" si="230">E434/D434*100</f>
        <v>31.692307692307693</v>
      </c>
    </row>
    <row r="435" spans="1:6" x14ac:dyDescent="0.25">
      <c r="A435" s="185" t="s">
        <v>155</v>
      </c>
      <c r="B435" s="186" t="s">
        <v>156</v>
      </c>
      <c r="C435" s="71">
        <v>0</v>
      </c>
      <c r="D435" s="59">
        <v>13000</v>
      </c>
      <c r="E435" s="59">
        <f t="shared" si="229"/>
        <v>4120</v>
      </c>
      <c r="F435" s="59">
        <f t="shared" si="230"/>
        <v>31.692307692307693</v>
      </c>
    </row>
    <row r="436" spans="1:6" x14ac:dyDescent="0.25">
      <c r="A436" s="77">
        <v>3</v>
      </c>
      <c r="B436" s="78" t="s">
        <v>92</v>
      </c>
      <c r="C436" s="71">
        <v>0</v>
      </c>
      <c r="D436" s="62">
        <v>13000</v>
      </c>
      <c r="E436" s="62">
        <f t="shared" si="229"/>
        <v>4120</v>
      </c>
      <c r="F436" s="62">
        <f t="shared" si="230"/>
        <v>31.692307692307693</v>
      </c>
    </row>
    <row r="437" spans="1:6" x14ac:dyDescent="0.25">
      <c r="A437" s="79">
        <v>32</v>
      </c>
      <c r="B437" s="80" t="s">
        <v>19</v>
      </c>
      <c r="C437" s="71">
        <v>0</v>
      </c>
      <c r="D437" s="65">
        <v>13000</v>
      </c>
      <c r="E437" s="65">
        <f t="shared" si="229"/>
        <v>4120</v>
      </c>
      <c r="F437" s="65">
        <f t="shared" si="230"/>
        <v>31.692307692307693</v>
      </c>
    </row>
    <row r="438" spans="1:6" ht="26.25" x14ac:dyDescent="0.25">
      <c r="A438" s="81">
        <v>329</v>
      </c>
      <c r="B438" s="82" t="s">
        <v>126</v>
      </c>
      <c r="C438" s="71">
        <v>0</v>
      </c>
      <c r="D438" s="68"/>
      <c r="E438" s="68">
        <f t="shared" si="229"/>
        <v>4120</v>
      </c>
      <c r="F438" s="68" t="s">
        <v>197</v>
      </c>
    </row>
    <row r="439" spans="1:6" ht="26.25" x14ac:dyDescent="0.25">
      <c r="A439" s="69">
        <v>3299</v>
      </c>
      <c r="B439" s="70" t="s">
        <v>126</v>
      </c>
      <c r="C439" s="68">
        <f t="shared" ref="C439" si="231">C440</f>
        <v>0</v>
      </c>
      <c r="D439" s="72"/>
      <c r="E439" s="72">
        <v>4120</v>
      </c>
      <c r="F439" s="72" t="s">
        <v>197</v>
      </c>
    </row>
    <row r="440" spans="1:6" ht="26.25" x14ac:dyDescent="0.25">
      <c r="A440" s="187" t="s">
        <v>276</v>
      </c>
      <c r="B440" s="164" t="s">
        <v>176</v>
      </c>
      <c r="C440" s="174">
        <v>0</v>
      </c>
      <c r="D440" s="150">
        <v>107550</v>
      </c>
      <c r="E440" s="150">
        <f t="shared" ref="E440" si="232">E441+E450+E459</f>
        <v>0</v>
      </c>
      <c r="F440" s="150">
        <f t="shared" ref="F440:F443" si="233">E440/D440*100</f>
        <v>0</v>
      </c>
    </row>
    <row r="441" spans="1:6" x14ac:dyDescent="0.25">
      <c r="A441" s="218" t="s">
        <v>151</v>
      </c>
      <c r="B441" s="76" t="s">
        <v>152</v>
      </c>
      <c r="C441" s="65">
        <f t="shared" ref="C441:C442" si="234">C442</f>
        <v>0</v>
      </c>
      <c r="D441" s="59">
        <v>0</v>
      </c>
      <c r="E441" s="59">
        <f t="shared" ref="E441" si="235">E442+E446</f>
        <v>0</v>
      </c>
      <c r="F441" s="59">
        <v>0</v>
      </c>
    </row>
    <row r="442" spans="1:6" x14ac:dyDescent="0.25">
      <c r="A442" s="60">
        <v>3</v>
      </c>
      <c r="B442" s="61" t="s">
        <v>92</v>
      </c>
      <c r="C442" s="68">
        <f t="shared" si="234"/>
        <v>0</v>
      </c>
      <c r="D442" s="62">
        <v>0</v>
      </c>
      <c r="E442" s="62">
        <f t="shared" ref="E442:E444" si="236">E443</f>
        <v>0</v>
      </c>
      <c r="F442" s="62">
        <v>0</v>
      </c>
    </row>
    <row r="443" spans="1:6" ht="39" x14ac:dyDescent="0.25">
      <c r="A443" s="79">
        <v>37</v>
      </c>
      <c r="B443" s="80" t="s">
        <v>65</v>
      </c>
      <c r="C443" s="71">
        <v>0</v>
      </c>
      <c r="D443" s="65">
        <v>0</v>
      </c>
      <c r="E443" s="65">
        <f t="shared" si="236"/>
        <v>0</v>
      </c>
      <c r="F443" s="65">
        <v>0</v>
      </c>
    </row>
    <row r="444" spans="1:6" ht="26.25" x14ac:dyDescent="0.25">
      <c r="A444" s="81">
        <v>372</v>
      </c>
      <c r="B444" s="82" t="s">
        <v>177</v>
      </c>
      <c r="C444" s="56">
        <f t="shared" ref="C444:C446" si="237">C445</f>
        <v>261.75</v>
      </c>
      <c r="D444" s="68"/>
      <c r="E444" s="68">
        <f t="shared" si="236"/>
        <v>0</v>
      </c>
      <c r="F444" s="68" t="s">
        <v>197</v>
      </c>
    </row>
    <row r="445" spans="1:6" ht="26.25" x14ac:dyDescent="0.25">
      <c r="A445" s="69">
        <v>3722</v>
      </c>
      <c r="B445" s="70" t="s">
        <v>178</v>
      </c>
      <c r="C445" s="59">
        <f t="shared" si="237"/>
        <v>261.75</v>
      </c>
      <c r="D445" s="72"/>
      <c r="E445" s="72">
        <v>0</v>
      </c>
      <c r="F445" s="72" t="s">
        <v>197</v>
      </c>
    </row>
    <row r="446" spans="1:6" ht="26.25" x14ac:dyDescent="0.25">
      <c r="A446" s="77">
        <v>4</v>
      </c>
      <c r="B446" s="78" t="s">
        <v>11</v>
      </c>
      <c r="C446" s="62">
        <f t="shared" si="237"/>
        <v>261.75</v>
      </c>
      <c r="D446" s="62">
        <v>0</v>
      </c>
      <c r="E446" s="62">
        <f t="shared" ref="E446:E448" si="238">E447</f>
        <v>0</v>
      </c>
      <c r="F446" s="62" t="e">
        <f t="shared" ref="F446:F447" si="239">E446/D446*100</f>
        <v>#DIV/0!</v>
      </c>
    </row>
    <row r="447" spans="1:6" ht="39" x14ac:dyDescent="0.25">
      <c r="A447" s="79">
        <v>42</v>
      </c>
      <c r="B447" s="80" t="s">
        <v>146</v>
      </c>
      <c r="C447" s="65">
        <f t="shared" ref="C447" si="240">C448+C451+C455+C458</f>
        <v>261.75</v>
      </c>
      <c r="D447" s="65">
        <v>0</v>
      </c>
      <c r="E447" s="65">
        <f t="shared" si="238"/>
        <v>0</v>
      </c>
      <c r="F447" s="65" t="e">
        <f t="shared" si="239"/>
        <v>#DIV/0!</v>
      </c>
    </row>
    <row r="448" spans="1:6" ht="26.25" x14ac:dyDescent="0.25">
      <c r="A448" s="81">
        <v>424</v>
      </c>
      <c r="B448" s="82" t="s">
        <v>171</v>
      </c>
      <c r="C448" s="68">
        <f t="shared" ref="C448" si="241">SUM(C449:C450)</f>
        <v>0</v>
      </c>
      <c r="D448" s="68"/>
      <c r="E448" s="68">
        <f t="shared" si="238"/>
        <v>0</v>
      </c>
      <c r="F448" s="68" t="s">
        <v>197</v>
      </c>
    </row>
    <row r="449" spans="1:6" x14ac:dyDescent="0.25">
      <c r="A449" s="69">
        <v>4241</v>
      </c>
      <c r="B449" s="70" t="s">
        <v>179</v>
      </c>
      <c r="C449" s="71">
        <v>0</v>
      </c>
      <c r="D449" s="72"/>
      <c r="E449" s="72">
        <v>0</v>
      </c>
      <c r="F449" s="72" t="s">
        <v>197</v>
      </c>
    </row>
    <row r="450" spans="1:6" x14ac:dyDescent="0.25">
      <c r="A450" s="218" t="s">
        <v>153</v>
      </c>
      <c r="B450" s="76" t="s">
        <v>154</v>
      </c>
      <c r="C450" s="71">
        <v>0</v>
      </c>
      <c r="D450" s="59">
        <v>50</v>
      </c>
      <c r="E450" s="59">
        <f t="shared" ref="E450" si="242">E451+E455</f>
        <v>0</v>
      </c>
      <c r="F450" s="59">
        <f t="shared" ref="F450:F452" si="243">E450/D450*100</f>
        <v>0</v>
      </c>
    </row>
    <row r="451" spans="1:6" x14ac:dyDescent="0.25">
      <c r="A451" s="60">
        <v>3</v>
      </c>
      <c r="B451" s="61" t="s">
        <v>92</v>
      </c>
      <c r="C451" s="171">
        <f t="shared" ref="C451" si="244">SUM(C452:C454)</f>
        <v>0</v>
      </c>
      <c r="D451" s="62">
        <v>50</v>
      </c>
      <c r="E451" s="62">
        <f t="shared" ref="E451:E453" si="245">E452</f>
        <v>0</v>
      </c>
      <c r="F451" s="62">
        <f t="shared" si="243"/>
        <v>0</v>
      </c>
    </row>
    <row r="452" spans="1:6" ht="39" x14ac:dyDescent="0.25">
      <c r="A452" s="79">
        <v>37</v>
      </c>
      <c r="B452" s="80" t="s">
        <v>65</v>
      </c>
      <c r="C452" s="71">
        <v>0</v>
      </c>
      <c r="D452" s="65">
        <v>50</v>
      </c>
      <c r="E452" s="65">
        <f t="shared" si="245"/>
        <v>0</v>
      </c>
      <c r="F452" s="65">
        <f t="shared" si="243"/>
        <v>0</v>
      </c>
    </row>
    <row r="453" spans="1:6" ht="26.25" x14ac:dyDescent="0.25">
      <c r="A453" s="81">
        <v>372</v>
      </c>
      <c r="B453" s="82" t="s">
        <v>177</v>
      </c>
      <c r="C453" s="71">
        <v>0</v>
      </c>
      <c r="D453" s="68"/>
      <c r="E453" s="68">
        <f t="shared" si="245"/>
        <v>0</v>
      </c>
      <c r="F453" s="68" t="s">
        <v>197</v>
      </c>
    </row>
    <row r="454" spans="1:6" ht="26.25" x14ac:dyDescent="0.25">
      <c r="A454" s="69">
        <v>3722</v>
      </c>
      <c r="B454" s="70" t="s">
        <v>178</v>
      </c>
      <c r="C454" s="71">
        <v>0</v>
      </c>
      <c r="D454" s="72"/>
      <c r="E454" s="72">
        <v>0</v>
      </c>
      <c r="F454" s="72" t="s">
        <v>197</v>
      </c>
    </row>
    <row r="455" spans="1:6" ht="26.25" x14ac:dyDescent="0.25">
      <c r="A455" s="77">
        <v>4</v>
      </c>
      <c r="B455" s="78" t="s">
        <v>11</v>
      </c>
      <c r="C455" s="68">
        <f t="shared" ref="C455" si="246">SUM(C456:C457)</f>
        <v>71.28</v>
      </c>
      <c r="D455" s="62">
        <v>0</v>
      </c>
      <c r="E455" s="62">
        <f t="shared" ref="E455:E457" si="247">E456</f>
        <v>0</v>
      </c>
      <c r="F455" s="62" t="e">
        <f t="shared" ref="F455:F456" si="248">E455/D455*100</f>
        <v>#DIV/0!</v>
      </c>
    </row>
    <row r="456" spans="1:6" ht="39" x14ac:dyDescent="0.25">
      <c r="A456" s="79">
        <v>42</v>
      </c>
      <c r="B456" s="80" t="s">
        <v>146</v>
      </c>
      <c r="C456" s="71">
        <v>71.28</v>
      </c>
      <c r="D456" s="65">
        <v>0</v>
      </c>
      <c r="E456" s="65">
        <f t="shared" si="247"/>
        <v>0</v>
      </c>
      <c r="F456" s="65" t="e">
        <f t="shared" si="248"/>
        <v>#DIV/0!</v>
      </c>
    </row>
    <row r="457" spans="1:6" ht="26.25" x14ac:dyDescent="0.25">
      <c r="A457" s="81">
        <v>424</v>
      </c>
      <c r="B457" s="82" t="s">
        <v>171</v>
      </c>
      <c r="C457" s="71">
        <v>0</v>
      </c>
      <c r="D457" s="68"/>
      <c r="E457" s="68">
        <f t="shared" si="247"/>
        <v>0</v>
      </c>
      <c r="F457" s="68" t="s">
        <v>197</v>
      </c>
    </row>
    <row r="458" spans="1:6" x14ac:dyDescent="0.25">
      <c r="A458" s="69">
        <v>4241</v>
      </c>
      <c r="B458" s="70" t="s">
        <v>179</v>
      </c>
      <c r="C458" s="68">
        <f t="shared" ref="C458" si="249">C459</f>
        <v>190.47</v>
      </c>
      <c r="D458" s="72"/>
      <c r="E458" s="72">
        <v>0</v>
      </c>
      <c r="F458" s="72" t="s">
        <v>197</v>
      </c>
    </row>
    <row r="459" spans="1:6" x14ac:dyDescent="0.25">
      <c r="A459" s="218" t="s">
        <v>155</v>
      </c>
      <c r="B459" s="76" t="s">
        <v>156</v>
      </c>
      <c r="C459" s="71">
        <v>190.47</v>
      </c>
      <c r="D459" s="59">
        <v>107500</v>
      </c>
      <c r="E459" s="59">
        <f t="shared" ref="E459" si="250">E460+E464</f>
        <v>0</v>
      </c>
      <c r="F459" s="59">
        <f t="shared" ref="F459:F461" si="251">E459/D459*100</f>
        <v>0</v>
      </c>
    </row>
    <row r="460" spans="1:6" x14ac:dyDescent="0.25">
      <c r="A460" s="60">
        <v>3</v>
      </c>
      <c r="B460" s="61" t="s">
        <v>92</v>
      </c>
      <c r="C460" s="56" t="e">
        <f>C461+#REF!</f>
        <v>#REF!</v>
      </c>
      <c r="D460" s="62">
        <v>102000</v>
      </c>
      <c r="E460" s="62">
        <f t="shared" ref="E460:E462" si="252">E461</f>
        <v>0</v>
      </c>
      <c r="F460" s="62">
        <f t="shared" si="251"/>
        <v>0</v>
      </c>
    </row>
    <row r="461" spans="1:6" ht="39" x14ac:dyDescent="0.25">
      <c r="A461" s="79">
        <v>37</v>
      </c>
      <c r="B461" s="80" t="s">
        <v>65</v>
      </c>
      <c r="C461" s="59" t="e">
        <f t="shared" ref="C461" si="253">C462</f>
        <v>#REF!</v>
      </c>
      <c r="D461" s="65">
        <v>102000</v>
      </c>
      <c r="E461" s="65">
        <f t="shared" si="252"/>
        <v>0</v>
      </c>
      <c r="F461" s="65">
        <f t="shared" si="251"/>
        <v>0</v>
      </c>
    </row>
    <row r="462" spans="1:6" ht="26.25" x14ac:dyDescent="0.25">
      <c r="A462" s="81">
        <v>372</v>
      </c>
      <c r="B462" s="82" t="s">
        <v>177</v>
      </c>
      <c r="C462" s="62" t="e">
        <f>C463+C468</f>
        <v>#REF!</v>
      </c>
      <c r="D462" s="68"/>
      <c r="E462" s="68">
        <f t="shared" si="252"/>
        <v>0</v>
      </c>
      <c r="F462" s="68" t="s">
        <v>197</v>
      </c>
    </row>
    <row r="463" spans="1:6" ht="26.25" x14ac:dyDescent="0.25">
      <c r="A463" s="69">
        <v>3722</v>
      </c>
      <c r="B463" s="70" t="s">
        <v>178</v>
      </c>
      <c r="C463" s="65" t="e">
        <f>C464+#REF!+#REF!</f>
        <v>#REF!</v>
      </c>
      <c r="D463" s="72"/>
      <c r="E463" s="72">
        <v>0</v>
      </c>
      <c r="F463" s="72" t="s">
        <v>197</v>
      </c>
    </row>
    <row r="464" spans="1:6" ht="26.25" x14ac:dyDescent="0.25">
      <c r="A464" s="77">
        <v>4</v>
      </c>
      <c r="B464" s="78" t="s">
        <v>11</v>
      </c>
      <c r="C464" s="68">
        <f t="shared" ref="C464" si="254">SUM(C465:C467)</f>
        <v>13755.119999999999</v>
      </c>
      <c r="D464" s="62">
        <v>5500</v>
      </c>
      <c r="E464" s="62">
        <f t="shared" ref="E464:E466" si="255">E465</f>
        <v>0</v>
      </c>
      <c r="F464" s="62">
        <f t="shared" ref="F464:F465" si="256">E464/D464*100</f>
        <v>0</v>
      </c>
    </row>
    <row r="465" spans="1:6" ht="39" x14ac:dyDescent="0.25">
      <c r="A465" s="79">
        <v>42</v>
      </c>
      <c r="B465" s="80" t="s">
        <v>146</v>
      </c>
      <c r="C465" s="174">
        <v>13141.64</v>
      </c>
      <c r="D465" s="65">
        <v>5500</v>
      </c>
      <c r="E465" s="65">
        <f t="shared" si="255"/>
        <v>0</v>
      </c>
      <c r="F465" s="65">
        <f t="shared" si="256"/>
        <v>0</v>
      </c>
    </row>
    <row r="466" spans="1:6" ht="26.25" x14ac:dyDescent="0.25">
      <c r="A466" s="81">
        <v>424</v>
      </c>
      <c r="B466" s="82" t="s">
        <v>171</v>
      </c>
      <c r="C466" s="71">
        <v>353.74</v>
      </c>
      <c r="D466" s="68"/>
      <c r="E466" s="68">
        <f t="shared" si="255"/>
        <v>0</v>
      </c>
      <c r="F466" s="68" t="s">
        <v>197</v>
      </c>
    </row>
    <row r="467" spans="1:6" x14ac:dyDescent="0.25">
      <c r="A467" s="69">
        <v>4241</v>
      </c>
      <c r="B467" s="70" t="s">
        <v>179</v>
      </c>
      <c r="C467" s="71">
        <v>259.74</v>
      </c>
      <c r="D467" s="72"/>
      <c r="E467" s="72">
        <v>0</v>
      </c>
      <c r="F467" s="72" t="s">
        <v>197</v>
      </c>
    </row>
    <row r="468" spans="1:6" x14ac:dyDescent="0.25">
      <c r="A468" s="187" t="s">
        <v>277</v>
      </c>
      <c r="B468" s="164" t="s">
        <v>180</v>
      </c>
      <c r="C468" s="176" t="e">
        <f t="shared" ref="C468" si="257">C469+C471</f>
        <v>#REF!</v>
      </c>
      <c r="D468" s="150">
        <v>4650</v>
      </c>
      <c r="E468" s="150">
        <f t="shared" ref="E468:E470" si="258">E469</f>
        <v>1360.29</v>
      </c>
      <c r="F468" s="150">
        <f t="shared" ref="F468:F471" si="259">E468/D468*100</f>
        <v>29.253548387096771</v>
      </c>
    </row>
    <row r="469" spans="1:6" x14ac:dyDescent="0.25">
      <c r="A469" s="218" t="s">
        <v>157</v>
      </c>
      <c r="B469" s="76" t="s">
        <v>158</v>
      </c>
      <c r="C469" s="68">
        <f t="shared" ref="C469" si="260">C470</f>
        <v>205.57</v>
      </c>
      <c r="D469" s="59">
        <v>4650</v>
      </c>
      <c r="E469" s="59">
        <f t="shared" si="258"/>
        <v>1360.29</v>
      </c>
      <c r="F469" s="59">
        <f t="shared" si="259"/>
        <v>29.253548387096771</v>
      </c>
    </row>
    <row r="470" spans="1:6" x14ac:dyDescent="0.25">
      <c r="A470" s="60">
        <v>3</v>
      </c>
      <c r="B470" s="61" t="s">
        <v>92</v>
      </c>
      <c r="C470" s="71">
        <v>205.57</v>
      </c>
      <c r="D470" s="62">
        <v>4650</v>
      </c>
      <c r="E470" s="62">
        <f t="shared" si="258"/>
        <v>1360.29</v>
      </c>
      <c r="F470" s="62">
        <f t="shared" si="259"/>
        <v>29.253548387096771</v>
      </c>
    </row>
    <row r="471" spans="1:6" x14ac:dyDescent="0.25">
      <c r="A471" s="63">
        <v>32</v>
      </c>
      <c r="B471" s="64" t="s">
        <v>19</v>
      </c>
      <c r="C471" s="68" t="e">
        <f>#REF!</f>
        <v>#REF!</v>
      </c>
      <c r="D471" s="65">
        <v>4650</v>
      </c>
      <c r="E471" s="65">
        <f t="shared" ref="E471" si="261">E472+E475+E479+E482</f>
        <v>1360.29</v>
      </c>
      <c r="F471" s="65">
        <f t="shared" si="259"/>
        <v>29.253548387096771</v>
      </c>
    </row>
    <row r="472" spans="1:6" x14ac:dyDescent="0.25">
      <c r="A472" s="66">
        <v>321</v>
      </c>
      <c r="B472" s="67" t="s">
        <v>109</v>
      </c>
      <c r="C472" s="188"/>
      <c r="D472" s="68"/>
      <c r="E472" s="68">
        <f t="shared" ref="E472" si="262">SUM(E473:E474)</f>
        <v>335</v>
      </c>
      <c r="F472" s="68" t="s">
        <v>197</v>
      </c>
    </row>
    <row r="473" spans="1:6" x14ac:dyDescent="0.25">
      <c r="A473" s="220">
        <v>3211</v>
      </c>
      <c r="B473" s="70" t="s">
        <v>110</v>
      </c>
      <c r="D473" s="72"/>
      <c r="E473" s="72">
        <v>0</v>
      </c>
      <c r="F473" s="68" t="s">
        <v>197</v>
      </c>
    </row>
    <row r="474" spans="1:6" x14ac:dyDescent="0.25">
      <c r="A474" s="220">
        <v>3213</v>
      </c>
      <c r="B474" s="221" t="s">
        <v>111</v>
      </c>
      <c r="D474" s="72"/>
      <c r="E474" s="72">
        <v>335</v>
      </c>
      <c r="F474" s="68" t="s">
        <v>197</v>
      </c>
    </row>
    <row r="475" spans="1:6" x14ac:dyDescent="0.25">
      <c r="A475" s="66">
        <v>322</v>
      </c>
      <c r="B475" s="67" t="s">
        <v>93</v>
      </c>
      <c r="D475" s="68"/>
      <c r="E475" s="68">
        <f t="shared" ref="E475" si="263">SUM(E476:E478)</f>
        <v>168.35</v>
      </c>
      <c r="F475" s="68" t="s">
        <v>197</v>
      </c>
    </row>
    <row r="476" spans="1:6" x14ac:dyDescent="0.25">
      <c r="A476" s="69">
        <v>3221</v>
      </c>
      <c r="B476" s="70" t="s">
        <v>113</v>
      </c>
      <c r="D476" s="72"/>
      <c r="E476" s="72">
        <v>0</v>
      </c>
      <c r="F476" s="68" t="s">
        <v>197</v>
      </c>
    </row>
    <row r="477" spans="1:6" x14ac:dyDescent="0.25">
      <c r="A477" s="69">
        <v>3225</v>
      </c>
      <c r="B477" s="70" t="s">
        <v>115</v>
      </c>
      <c r="D477" s="72"/>
      <c r="E477" s="72">
        <v>0</v>
      </c>
      <c r="F477" s="68" t="s">
        <v>197</v>
      </c>
    </row>
    <row r="478" spans="1:6" ht="26.25" x14ac:dyDescent="0.25">
      <c r="A478" s="69">
        <v>3227</v>
      </c>
      <c r="B478" s="70" t="s">
        <v>116</v>
      </c>
      <c r="D478" s="72"/>
      <c r="E478" s="72">
        <v>168.35</v>
      </c>
      <c r="F478" s="68" t="s">
        <v>197</v>
      </c>
    </row>
    <row r="479" spans="1:6" x14ac:dyDescent="0.25">
      <c r="A479" s="81">
        <v>323</v>
      </c>
      <c r="B479" s="82" t="s">
        <v>117</v>
      </c>
      <c r="D479" s="68"/>
      <c r="E479" s="68">
        <f t="shared" ref="E479" si="264">SUM(E480:E481)</f>
        <v>295.27999999999997</v>
      </c>
      <c r="F479" s="68" t="s">
        <v>197</v>
      </c>
    </row>
    <row r="480" spans="1:6" x14ac:dyDescent="0.25">
      <c r="A480" s="69">
        <v>3237</v>
      </c>
      <c r="B480" s="70" t="s">
        <v>123</v>
      </c>
      <c r="D480" s="72"/>
      <c r="E480" s="72">
        <v>295.27999999999997</v>
      </c>
      <c r="F480" s="68" t="s">
        <v>197</v>
      </c>
    </row>
    <row r="481" spans="1:6" x14ac:dyDescent="0.25">
      <c r="A481" s="69">
        <v>3239</v>
      </c>
      <c r="B481" s="70" t="s">
        <v>125</v>
      </c>
      <c r="D481" s="72"/>
      <c r="E481" s="72">
        <v>0</v>
      </c>
      <c r="F481" s="68" t="s">
        <v>197</v>
      </c>
    </row>
    <row r="482" spans="1:6" ht="26.25" x14ac:dyDescent="0.25">
      <c r="A482" s="81">
        <v>329</v>
      </c>
      <c r="B482" s="82" t="s">
        <v>126</v>
      </c>
      <c r="D482" s="68"/>
      <c r="E482" s="68">
        <f t="shared" ref="E482" si="265">E483</f>
        <v>561.66</v>
      </c>
      <c r="F482" s="68" t="s">
        <v>197</v>
      </c>
    </row>
    <row r="483" spans="1:6" ht="26.25" x14ac:dyDescent="0.25">
      <c r="A483" s="69">
        <v>3299</v>
      </c>
      <c r="B483" s="70" t="s">
        <v>126</v>
      </c>
      <c r="D483" s="72"/>
      <c r="E483" s="71">
        <v>561.66</v>
      </c>
      <c r="F483" s="68" t="s">
        <v>197</v>
      </c>
    </row>
    <row r="484" spans="1:6" ht="39" x14ac:dyDescent="0.25">
      <c r="A484" s="170" t="s">
        <v>232</v>
      </c>
      <c r="B484" s="187" t="s">
        <v>233</v>
      </c>
      <c r="C484" s="188"/>
      <c r="D484" s="150">
        <v>2000</v>
      </c>
      <c r="E484" s="150">
        <f t="shared" ref="E484:E488" si="266">E485</f>
        <v>1934.09</v>
      </c>
      <c r="F484" s="150">
        <f t="shared" ref="F484:F487" si="267">E484/D484*100</f>
        <v>96.704499999999996</v>
      </c>
    </row>
    <row r="485" spans="1:6" x14ac:dyDescent="0.25">
      <c r="A485" s="185" t="s">
        <v>155</v>
      </c>
      <c r="B485" s="186" t="s">
        <v>156</v>
      </c>
      <c r="D485" s="59">
        <v>2000</v>
      </c>
      <c r="E485" s="59">
        <f t="shared" si="266"/>
        <v>1934.09</v>
      </c>
      <c r="F485" s="59">
        <f t="shared" si="267"/>
        <v>96.704499999999996</v>
      </c>
    </row>
    <row r="486" spans="1:6" x14ac:dyDescent="0.25">
      <c r="A486" s="60">
        <v>3</v>
      </c>
      <c r="B486" s="61" t="s">
        <v>92</v>
      </c>
      <c r="D486" s="62">
        <v>2000</v>
      </c>
      <c r="E486" s="62">
        <f t="shared" si="266"/>
        <v>1934.09</v>
      </c>
      <c r="F486" s="62">
        <f t="shared" si="267"/>
        <v>96.704499999999996</v>
      </c>
    </row>
    <row r="487" spans="1:6" x14ac:dyDescent="0.25">
      <c r="A487" s="63">
        <v>38</v>
      </c>
      <c r="B487" s="64" t="s">
        <v>189</v>
      </c>
      <c r="D487" s="65">
        <v>2000</v>
      </c>
      <c r="E487" s="65">
        <f t="shared" si="266"/>
        <v>1934.09</v>
      </c>
      <c r="F487" s="65">
        <f t="shared" si="267"/>
        <v>96.704499999999996</v>
      </c>
    </row>
    <row r="488" spans="1:6" x14ac:dyDescent="0.25">
      <c r="A488" s="81">
        <v>381</v>
      </c>
      <c r="B488" s="82" t="s">
        <v>234</v>
      </c>
      <c r="D488" s="68"/>
      <c r="E488" s="68">
        <f t="shared" si="266"/>
        <v>1934.09</v>
      </c>
      <c r="F488" s="68" t="s">
        <v>197</v>
      </c>
    </row>
    <row r="489" spans="1:6" x14ac:dyDescent="0.25">
      <c r="A489" s="69">
        <v>3812</v>
      </c>
      <c r="B489" s="70" t="s">
        <v>190</v>
      </c>
      <c r="D489" s="72"/>
      <c r="E489" s="71">
        <v>1934.09</v>
      </c>
      <c r="F489" s="72" t="s">
        <v>197</v>
      </c>
    </row>
    <row r="490" spans="1:6" x14ac:dyDescent="0.25">
      <c r="A490" s="226"/>
      <c r="B490" s="226"/>
      <c r="D490" s="72"/>
      <c r="E490" s="72"/>
      <c r="F490" s="72"/>
    </row>
  </sheetData>
  <mergeCells count="3">
    <mergeCell ref="A1:F1"/>
    <mergeCell ref="A3:F3"/>
    <mergeCell ref="A6:B6"/>
  </mergeCells>
  <pageMargins left="0.7" right="0.7" top="0.75" bottom="0.75" header="0.3" footer="0.3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Tina</cp:lastModifiedBy>
  <cp:lastPrinted>2024-03-21T13:39:39Z</cp:lastPrinted>
  <dcterms:created xsi:type="dcterms:W3CDTF">2022-08-12T12:51:27Z</dcterms:created>
  <dcterms:modified xsi:type="dcterms:W3CDTF">2024-07-18T13:36:13Z</dcterms:modified>
</cp:coreProperties>
</file>