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ina\Documents\ŽUPANIJA\Izvršenje proračuna\"/>
    </mc:Choice>
  </mc:AlternateContent>
  <xr:revisionPtr revIDLastSave="0" documentId="13_ncr:1_{7D154E1C-80F1-4C9D-8A30-5ADFC059C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0" l="1"/>
  <c r="D73" i="7"/>
  <c r="E114" i="7"/>
  <c r="E121" i="7"/>
  <c r="D74" i="7"/>
  <c r="D75" i="7"/>
  <c r="D154" i="7"/>
  <c r="F110" i="7"/>
  <c r="F114" i="7"/>
  <c r="E173" i="7"/>
  <c r="E172" i="7" s="1"/>
  <c r="E171" i="7" s="1"/>
  <c r="E170" i="7" s="1"/>
  <c r="E169" i="7" s="1"/>
  <c r="E168" i="7" s="1"/>
  <c r="F168" i="7" s="1"/>
  <c r="E166" i="7"/>
  <c r="E165" i="7" s="1"/>
  <c r="E164" i="7" s="1"/>
  <c r="E163" i="7" s="1"/>
  <c r="E162" i="7" s="1"/>
  <c r="F162" i="7" s="1"/>
  <c r="E160" i="7"/>
  <c r="E159" i="7" s="1"/>
  <c r="E151" i="7"/>
  <c r="E148" i="7"/>
  <c r="E146" i="7"/>
  <c r="E144" i="7"/>
  <c r="E138" i="7"/>
  <c r="E135" i="7"/>
  <c r="E133" i="7"/>
  <c r="E131" i="7"/>
  <c r="E119" i="7"/>
  <c r="E117" i="7"/>
  <c r="E108" i="7"/>
  <c r="E98" i="7"/>
  <c r="E97" i="7" s="1"/>
  <c r="E96" i="7" s="1"/>
  <c r="E95" i="7" s="1"/>
  <c r="E94" i="7" s="1"/>
  <c r="F94" i="7" s="1"/>
  <c r="E86" i="7"/>
  <c r="E85" i="7" s="1"/>
  <c r="E84" i="7" s="1"/>
  <c r="E83" i="7" s="1"/>
  <c r="E82" i="7" s="1"/>
  <c r="F82" i="7" s="1"/>
  <c r="E80" i="7"/>
  <c r="E79" i="7" s="1"/>
  <c r="F79" i="7" s="1"/>
  <c r="F169" i="7" l="1"/>
  <c r="F172" i="7"/>
  <c r="F170" i="7"/>
  <c r="E143" i="7"/>
  <c r="F96" i="7"/>
  <c r="E137" i="7"/>
  <c r="F137" i="7" s="1"/>
  <c r="E150" i="7"/>
  <c r="F150" i="7" s="1"/>
  <c r="E158" i="7"/>
  <c r="F164" i="7"/>
  <c r="E92" i="7"/>
  <c r="E104" i="7"/>
  <c r="E124" i="7"/>
  <c r="E123" i="7" s="1"/>
  <c r="F171" i="7"/>
  <c r="F163" i="7"/>
  <c r="F143" i="7"/>
  <c r="F95" i="7"/>
  <c r="F83" i="7"/>
  <c r="E116" i="7"/>
  <c r="E130" i="7"/>
  <c r="F84" i="7"/>
  <c r="E111" i="7"/>
  <c r="F165" i="7"/>
  <c r="F97" i="7"/>
  <c r="F85" i="7"/>
  <c r="E77" i="7"/>
  <c r="E78" i="7"/>
  <c r="F78" i="7" s="1"/>
  <c r="E142" i="7" l="1"/>
  <c r="E129" i="7"/>
  <c r="F130" i="7"/>
  <c r="E103" i="7"/>
  <c r="E157" i="7"/>
  <c r="F158" i="7"/>
  <c r="F123" i="7"/>
  <c r="E141" i="7"/>
  <c r="F141" i="7" s="1"/>
  <c r="F142" i="7"/>
  <c r="E115" i="7"/>
  <c r="F115" i="7" s="1"/>
  <c r="F116" i="7"/>
  <c r="E91" i="7"/>
  <c r="E76" i="7"/>
  <c r="F77" i="7"/>
  <c r="E102" i="7" l="1"/>
  <c r="F103" i="7"/>
  <c r="E90" i="7"/>
  <c r="F91" i="7"/>
  <c r="E156" i="7"/>
  <c r="F157" i="7"/>
  <c r="E128" i="7"/>
  <c r="F129" i="7"/>
  <c r="F76" i="7"/>
  <c r="E127" i="7" l="1"/>
  <c r="F128" i="7"/>
  <c r="E89" i="7"/>
  <c r="F90" i="7"/>
  <c r="E155" i="7"/>
  <c r="E154" i="7" s="1"/>
  <c r="F156" i="7"/>
  <c r="E101" i="7"/>
  <c r="F102" i="7"/>
  <c r="E100" i="7" l="1"/>
  <c r="F101" i="7"/>
  <c r="E88" i="7"/>
  <c r="F88" i="7" s="1"/>
  <c r="F89" i="7"/>
  <c r="F155" i="7"/>
  <c r="F154" i="7"/>
  <c r="F127" i="7"/>
  <c r="E497" i="7"/>
  <c r="E496" i="7" s="1"/>
  <c r="E495" i="7" s="1"/>
  <c r="E494" i="7" s="1"/>
  <c r="E493" i="7" s="1"/>
  <c r="D497" i="7"/>
  <c r="D496" i="7" s="1"/>
  <c r="D495" i="7" s="1"/>
  <c r="D494" i="7" s="1"/>
  <c r="D493" i="7" s="1"/>
  <c r="F100" i="7" l="1"/>
  <c r="E75" i="7"/>
  <c r="E74" i="7" s="1"/>
  <c r="E488" i="7"/>
  <c r="E481" i="7"/>
  <c r="D474" i="7"/>
  <c r="D473" i="7" s="1"/>
  <c r="D472" i="7" s="1"/>
  <c r="E478" i="7"/>
  <c r="E491" i="7"/>
  <c r="E476" i="7"/>
  <c r="E475" i="7" l="1"/>
  <c r="F470" i="7" l="1"/>
  <c r="F471" i="7"/>
  <c r="E409" i="7"/>
  <c r="C259" i="7"/>
  <c r="C258" i="7" s="1"/>
  <c r="D258" i="7"/>
  <c r="E259" i="7"/>
  <c r="E258" i="7" s="1"/>
  <c r="E255" i="7"/>
  <c r="E249" i="7"/>
  <c r="E221" i="7"/>
  <c r="E206" i="7"/>
  <c r="E191" i="7"/>
  <c r="E443" i="7"/>
  <c r="E442" i="7" s="1"/>
  <c r="E441" i="7" s="1"/>
  <c r="F441" i="7" s="1"/>
  <c r="E434" i="7"/>
  <c r="E433" i="7" s="1"/>
  <c r="E432" i="7" s="1"/>
  <c r="F432" i="7" s="1"/>
  <c r="E422" i="7"/>
  <c r="E416" i="7"/>
  <c r="E415" i="7" s="1"/>
  <c r="E414" i="7" s="1"/>
  <c r="E362" i="7"/>
  <c r="E334" i="7"/>
  <c r="E333" i="7" s="1"/>
  <c r="E331" i="7"/>
  <c r="E323" i="7"/>
  <c r="E310" i="7"/>
  <c r="E309" i="7" s="1"/>
  <c r="F309" i="7" s="1"/>
  <c r="E238" i="7"/>
  <c r="E229" i="7"/>
  <c r="E197" i="7"/>
  <c r="E31" i="7"/>
  <c r="E30" i="7" s="1"/>
  <c r="E29" i="7" s="1"/>
  <c r="E28" i="7" s="1"/>
  <c r="E27" i="7" s="1"/>
  <c r="D30" i="7"/>
  <c r="D29" i="7" s="1"/>
  <c r="D28" i="7" s="1"/>
  <c r="D27" i="7" s="1"/>
  <c r="E253" i="7" l="1"/>
  <c r="E438" i="7"/>
  <c r="E465" i="7"/>
  <c r="F433" i="7"/>
  <c r="E456" i="7"/>
  <c r="E421" i="7"/>
  <c r="E288" i="7"/>
  <c r="E292" i="7"/>
  <c r="E340" i="7"/>
  <c r="E360" i="7"/>
  <c r="E396" i="7"/>
  <c r="E237" i="7"/>
  <c r="E356" i="7"/>
  <c r="E413" i="7"/>
  <c r="F413" i="7" s="1"/>
  <c r="F414" i="7"/>
  <c r="F415" i="7"/>
  <c r="E401" i="7"/>
  <c r="E462" i="7"/>
  <c r="F442" i="7"/>
  <c r="F29" i="7"/>
  <c r="F28" i="7"/>
  <c r="F27" i="7"/>
  <c r="F30" i="7"/>
  <c r="E437" i="7" l="1"/>
  <c r="E436" i="7" s="1"/>
  <c r="E408" i="7"/>
  <c r="E236" i="7"/>
  <c r="E455" i="7"/>
  <c r="E461" i="7"/>
  <c r="E355" i="7"/>
  <c r="E420" i="7"/>
  <c r="F421" i="7"/>
  <c r="F437" i="7" l="1"/>
  <c r="E454" i="7"/>
  <c r="F454" i="7" s="1"/>
  <c r="F455" i="7"/>
  <c r="E407" i="7"/>
  <c r="F408" i="7"/>
  <c r="E419" i="7"/>
  <c r="F420" i="7"/>
  <c r="F355" i="7"/>
  <c r="E460" i="7"/>
  <c r="F461" i="7"/>
  <c r="E235" i="7"/>
  <c r="F436" i="7"/>
  <c r="E431" i="7"/>
  <c r="F431" i="7" s="1"/>
  <c r="E234" i="7" l="1"/>
  <c r="E406" i="7"/>
  <c r="F406" i="7" s="1"/>
  <c r="F407" i="7"/>
  <c r="F460" i="7"/>
  <c r="E418" i="7"/>
  <c r="F418" i="7" s="1"/>
  <c r="F419" i="7"/>
  <c r="F13" i="5" l="1"/>
  <c r="F14" i="5"/>
  <c r="F15" i="5"/>
  <c r="F16" i="5"/>
  <c r="E13" i="5"/>
  <c r="E14" i="5"/>
  <c r="E16" i="5"/>
  <c r="F52" i="8"/>
  <c r="F50" i="8"/>
  <c r="F48" i="8"/>
  <c r="F47" i="8"/>
  <c r="F45" i="8"/>
  <c r="F43" i="8"/>
  <c r="F42" i="8"/>
  <c r="F41" i="8"/>
  <c r="F39" i="8"/>
  <c r="F37" i="8"/>
  <c r="E50" i="8"/>
  <c r="E48" i="8"/>
  <c r="E47" i="8"/>
  <c r="E45" i="8"/>
  <c r="E42" i="8"/>
  <c r="E41" i="8"/>
  <c r="E39" i="8"/>
  <c r="E37" i="8"/>
  <c r="F13" i="8"/>
  <c r="F15" i="8"/>
  <c r="F17" i="8"/>
  <c r="F18" i="8"/>
  <c r="F21" i="8"/>
  <c r="F23" i="8"/>
  <c r="F24" i="8"/>
  <c r="F26" i="8"/>
  <c r="F28" i="8"/>
  <c r="E13" i="8"/>
  <c r="E15" i="8"/>
  <c r="E17" i="8"/>
  <c r="E18" i="8"/>
  <c r="E21" i="8"/>
  <c r="E23" i="8"/>
  <c r="E24" i="8"/>
  <c r="E26" i="8"/>
  <c r="J115" i="3"/>
  <c r="J114" i="3"/>
  <c r="J113" i="3"/>
  <c r="I115" i="3"/>
  <c r="I114" i="3"/>
  <c r="I113" i="3"/>
  <c r="H109" i="3"/>
  <c r="H107" i="3"/>
  <c r="G104" i="3"/>
  <c r="H104" i="3"/>
  <c r="G98" i="3"/>
  <c r="H98" i="3"/>
  <c r="H97" i="3" s="1"/>
  <c r="F97" i="3"/>
  <c r="F96" i="3" s="1"/>
  <c r="F104" i="3"/>
  <c r="I104" i="3" s="1"/>
  <c r="F98" i="3"/>
  <c r="I105" i="3"/>
  <c r="I103" i="3"/>
  <c r="I99" i="3"/>
  <c r="H94" i="3"/>
  <c r="H93" i="3" s="1"/>
  <c r="H87" i="3"/>
  <c r="I92" i="3"/>
  <c r="I89" i="3"/>
  <c r="I88" i="3"/>
  <c r="G91" i="3"/>
  <c r="H91" i="3"/>
  <c r="H90" i="3" s="1"/>
  <c r="F91" i="3"/>
  <c r="I91" i="3" s="1"/>
  <c r="G87" i="3"/>
  <c r="F87" i="3"/>
  <c r="F86" i="3" s="1"/>
  <c r="I85" i="3"/>
  <c r="I83" i="3"/>
  <c r="I82" i="3"/>
  <c r="I81" i="3"/>
  <c r="I80" i="3"/>
  <c r="I77" i="3"/>
  <c r="I76" i="3"/>
  <c r="I75" i="3"/>
  <c r="I74" i="3"/>
  <c r="I73" i="3"/>
  <c r="I72" i="3"/>
  <c r="I71" i="3"/>
  <c r="I70" i="3"/>
  <c r="I69" i="3"/>
  <c r="I67" i="3"/>
  <c r="I66" i="3"/>
  <c r="I65" i="3"/>
  <c r="I64" i="3"/>
  <c r="I63" i="3"/>
  <c r="I62" i="3"/>
  <c r="I60" i="3"/>
  <c r="I59" i="3"/>
  <c r="I58" i="3"/>
  <c r="I57" i="3"/>
  <c r="G78" i="3"/>
  <c r="H78" i="3"/>
  <c r="G68" i="3"/>
  <c r="H68" i="3"/>
  <c r="G61" i="3"/>
  <c r="H61" i="3"/>
  <c r="G56" i="3"/>
  <c r="H56" i="3"/>
  <c r="F78" i="3"/>
  <c r="F68" i="3"/>
  <c r="F61" i="3"/>
  <c r="F56" i="3"/>
  <c r="H52" i="3"/>
  <c r="H50" i="3"/>
  <c r="H46" i="3"/>
  <c r="I47" i="3"/>
  <c r="I48" i="3"/>
  <c r="I49" i="3"/>
  <c r="I51" i="3"/>
  <c r="I53" i="3"/>
  <c r="F52" i="3"/>
  <c r="F50" i="3"/>
  <c r="F46" i="3"/>
  <c r="H30" i="3"/>
  <c r="H29" i="3" s="1"/>
  <c r="H26" i="3"/>
  <c r="H24" i="3"/>
  <c r="I24" i="3" s="1"/>
  <c r="H21" i="3"/>
  <c r="H20" i="3" s="1"/>
  <c r="H17" i="3"/>
  <c r="J17" i="3" s="1"/>
  <c r="G12" i="3"/>
  <c r="F12" i="3"/>
  <c r="F14" i="3"/>
  <c r="H14" i="3"/>
  <c r="J13" i="3"/>
  <c r="J36" i="3"/>
  <c r="I13" i="3"/>
  <c r="I15" i="3"/>
  <c r="I16" i="3"/>
  <c r="I18" i="3"/>
  <c r="I19" i="3"/>
  <c r="I22" i="3"/>
  <c r="I25" i="3"/>
  <c r="I31" i="3"/>
  <c r="I32" i="3"/>
  <c r="H106" i="3" l="1"/>
  <c r="J106" i="3" s="1"/>
  <c r="I98" i="3"/>
  <c r="H96" i="3"/>
  <c r="J97" i="3"/>
  <c r="I97" i="3"/>
  <c r="I87" i="3"/>
  <c r="J90" i="3"/>
  <c r="I90" i="3"/>
  <c r="H86" i="3"/>
  <c r="J86" i="3" s="1"/>
  <c r="F45" i="3"/>
  <c r="I61" i="3"/>
  <c r="I78" i="3"/>
  <c r="F55" i="3"/>
  <c r="I56" i="3"/>
  <c r="I68" i="3"/>
  <c r="H55" i="3"/>
  <c r="J55" i="3" s="1"/>
  <c r="I50" i="3"/>
  <c r="I52" i="3"/>
  <c r="H45" i="3"/>
  <c r="I45" i="3" s="1"/>
  <c r="I46" i="3"/>
  <c r="I14" i="3"/>
  <c r="J29" i="3"/>
  <c r="I29" i="3"/>
  <c r="I30" i="3"/>
  <c r="H23" i="3"/>
  <c r="J23" i="3" s="1"/>
  <c r="J20" i="3"/>
  <c r="I20" i="3"/>
  <c r="I21" i="3"/>
  <c r="I17" i="3"/>
  <c r="I24" i="10"/>
  <c r="J14" i="10"/>
  <c r="J13" i="10"/>
  <c r="J10" i="10"/>
  <c r="I14" i="10"/>
  <c r="I13" i="10"/>
  <c r="I10" i="10"/>
  <c r="C492" i="7"/>
  <c r="C490" i="7"/>
  <c r="C487" i="7"/>
  <c r="C475" i="7"/>
  <c r="C471" i="7"/>
  <c r="C465" i="7"/>
  <c r="C462" i="7"/>
  <c r="C458" i="7"/>
  <c r="C455" i="7"/>
  <c r="C449" i="7"/>
  <c r="C448" i="7" s="1"/>
  <c r="C446" i="7"/>
  <c r="C441" i="7"/>
  <c r="C434" i="7"/>
  <c r="C430" i="7"/>
  <c r="C425" i="7"/>
  <c r="C424" i="7" s="1"/>
  <c r="C422" i="7"/>
  <c r="C413" i="7"/>
  <c r="C405" i="7"/>
  <c r="C401" i="7"/>
  <c r="C395" i="7"/>
  <c r="C389" i="7"/>
  <c r="C384" i="7"/>
  <c r="C378" i="7"/>
  <c r="C377" i="7" s="1"/>
  <c r="C372" i="7"/>
  <c r="C368" i="7"/>
  <c r="C366" i="7"/>
  <c r="C362" i="7"/>
  <c r="C360" i="7"/>
  <c r="C356" i="7"/>
  <c r="C350" i="7"/>
  <c r="C345" i="7"/>
  <c r="C340" i="7"/>
  <c r="C337" i="7"/>
  <c r="C334" i="7"/>
  <c r="C331" i="7"/>
  <c r="C326" i="7"/>
  <c r="C325" i="7" s="1"/>
  <c r="C322" i="7"/>
  <c r="C318" i="7"/>
  <c r="C313" i="7"/>
  <c r="C310" i="7"/>
  <c r="C287" i="7"/>
  <c r="C286" i="7" s="1"/>
  <c r="C285" i="7" s="1"/>
  <c r="C284" i="7" s="1"/>
  <c r="C280" i="7"/>
  <c r="C279" i="7" s="1"/>
  <c r="C278" i="7" s="1"/>
  <c r="C277" i="7" s="1"/>
  <c r="C274" i="7"/>
  <c r="C268" i="7"/>
  <c r="C267" i="7" s="1"/>
  <c r="C256" i="7"/>
  <c r="C253" i="7"/>
  <c r="C250" i="7"/>
  <c r="C248" i="7"/>
  <c r="C242" i="7"/>
  <c r="C239" i="7"/>
  <c r="C237" i="7"/>
  <c r="C235" i="7"/>
  <c r="C227" i="7"/>
  <c r="C224" i="7"/>
  <c r="C220" i="7"/>
  <c r="C218" i="7"/>
  <c r="C212" i="7"/>
  <c r="C208" i="7"/>
  <c r="C206" i="7"/>
  <c r="C204" i="7"/>
  <c r="C197" i="7"/>
  <c r="C196" i="7" s="1"/>
  <c r="C192" i="7"/>
  <c r="C188" i="7"/>
  <c r="C181" i="7"/>
  <c r="C180" i="7" s="1"/>
  <c r="C179" i="7" s="1"/>
  <c r="C178" i="7" s="1"/>
  <c r="E70" i="7"/>
  <c r="C70" i="7"/>
  <c r="E68" i="7"/>
  <c r="C68" i="7"/>
  <c r="E62" i="7"/>
  <c r="E61" i="7" s="1"/>
  <c r="F61" i="7" s="1"/>
  <c r="C62" i="7"/>
  <c r="C61" i="7" s="1"/>
  <c r="E55" i="7"/>
  <c r="C55" i="7"/>
  <c r="E46" i="7"/>
  <c r="C46" i="7"/>
  <c r="E41" i="7"/>
  <c r="C41" i="7"/>
  <c r="E37" i="7"/>
  <c r="C37" i="7"/>
  <c r="E23" i="7"/>
  <c r="E22" i="7" s="1"/>
  <c r="D22" i="7"/>
  <c r="D21" i="7" s="1"/>
  <c r="D20" i="7" s="1"/>
  <c r="D19" i="7" s="1"/>
  <c r="D18" i="7" s="1"/>
  <c r="D17" i="7" s="1"/>
  <c r="C23" i="7"/>
  <c r="C22" i="7" s="1"/>
  <c r="C21" i="7" s="1"/>
  <c r="C20" i="7" s="1"/>
  <c r="C19" i="7" s="1"/>
  <c r="C18" i="7" s="1"/>
  <c r="C17" i="7" s="1"/>
  <c r="E14" i="7"/>
  <c r="E13" i="7" s="1"/>
  <c r="E12" i="7" s="1"/>
  <c r="E11" i="7" s="1"/>
  <c r="E10" i="7" s="1"/>
  <c r="E9" i="7" s="1"/>
  <c r="E8" i="7" s="1"/>
  <c r="E7" i="7" s="1"/>
  <c r="D13" i="7"/>
  <c r="C14" i="7"/>
  <c r="C13" i="7" s="1"/>
  <c r="C12" i="7" s="1"/>
  <c r="C11" i="7" s="1"/>
  <c r="C10" i="7" s="1"/>
  <c r="C9" i="7" s="1"/>
  <c r="C8" i="7" s="1"/>
  <c r="C7" i="7" s="1"/>
  <c r="C12" i="5"/>
  <c r="C11" i="5" s="1"/>
  <c r="D12" i="5"/>
  <c r="B12" i="5"/>
  <c r="B11" i="5" s="1"/>
  <c r="E319" i="7" l="1"/>
  <c r="E203" i="7"/>
  <c r="E247" i="7"/>
  <c r="C349" i="7"/>
  <c r="C348" i="7" s="1"/>
  <c r="C347" i="7" s="1"/>
  <c r="E365" i="7"/>
  <c r="C383" i="7"/>
  <c r="E404" i="7"/>
  <c r="E447" i="7"/>
  <c r="C211" i="7"/>
  <c r="C283" i="7"/>
  <c r="C376" i="7"/>
  <c r="C375" i="7" s="1"/>
  <c r="C374" i="7" s="1"/>
  <c r="C187" i="7"/>
  <c r="C388" i="7"/>
  <c r="C387" i="7" s="1"/>
  <c r="C226" i="7"/>
  <c r="C255" i="7"/>
  <c r="E344" i="7"/>
  <c r="E223" i="7"/>
  <c r="C276" i="7"/>
  <c r="E315" i="7"/>
  <c r="C371" i="7"/>
  <c r="C394" i="7"/>
  <c r="C266" i="7"/>
  <c r="C241" i="7"/>
  <c r="C273" i="7"/>
  <c r="C272" i="7" s="1"/>
  <c r="E21" i="7"/>
  <c r="F22" i="7"/>
  <c r="D12" i="7"/>
  <c r="F13" i="7"/>
  <c r="D11" i="5"/>
  <c r="E12" i="5"/>
  <c r="F12" i="5"/>
  <c r="F44" i="3"/>
  <c r="I86" i="3"/>
  <c r="I55" i="3"/>
  <c r="J45" i="3"/>
  <c r="H44" i="3"/>
  <c r="I44" i="3" s="1"/>
  <c r="I23" i="3"/>
  <c r="H12" i="3"/>
  <c r="C470" i="7"/>
  <c r="C67" i="7"/>
  <c r="C66" i="7" s="1"/>
  <c r="C65" i="7" s="1"/>
  <c r="C64" i="7" s="1"/>
  <c r="C365" i="7"/>
  <c r="C489" i="7"/>
  <c r="C36" i="7"/>
  <c r="C35" i="7" s="1"/>
  <c r="C34" i="7" s="1"/>
  <c r="C33" i="7" s="1"/>
  <c r="D66" i="7"/>
  <c r="D65" i="7" s="1"/>
  <c r="D64" i="7" s="1"/>
  <c r="D26" i="7" s="1"/>
  <c r="D25" i="7" s="1"/>
  <c r="D16" i="7" s="1"/>
  <c r="C217" i="7"/>
  <c r="C247" i="7"/>
  <c r="C429" i="7"/>
  <c r="C400" i="7"/>
  <c r="C399" i="7" s="1"/>
  <c r="C398" i="7" s="1"/>
  <c r="C309" i="7"/>
  <c r="C308" i="7" s="1"/>
  <c r="E36" i="7"/>
  <c r="C454" i="7"/>
  <c r="C453" i="7" s="1"/>
  <c r="C234" i="7"/>
  <c r="C355" i="7"/>
  <c r="E67" i="7"/>
  <c r="C203" i="7"/>
  <c r="C330" i="7"/>
  <c r="C336" i="7"/>
  <c r="C51" i="8"/>
  <c r="D51" i="8"/>
  <c r="C49" i="8"/>
  <c r="D49" i="8"/>
  <c r="C44" i="8"/>
  <c r="D44" i="8"/>
  <c r="C40" i="8"/>
  <c r="D40" i="8"/>
  <c r="C38" i="8"/>
  <c r="D38" i="8"/>
  <c r="C36" i="8"/>
  <c r="D36" i="8"/>
  <c r="B51" i="8"/>
  <c r="B49" i="8"/>
  <c r="B44" i="8"/>
  <c r="B40" i="8"/>
  <c r="B38" i="8"/>
  <c r="B36" i="8"/>
  <c r="C27" i="8"/>
  <c r="D27" i="8"/>
  <c r="C25" i="8"/>
  <c r="D25" i="8"/>
  <c r="C20" i="8"/>
  <c r="D20" i="8"/>
  <c r="C16" i="8"/>
  <c r="D16" i="8"/>
  <c r="C14" i="8"/>
  <c r="D14" i="8"/>
  <c r="C12" i="8"/>
  <c r="D12" i="8"/>
  <c r="B27" i="8"/>
  <c r="B25" i="8"/>
  <c r="B20" i="8"/>
  <c r="B16" i="8"/>
  <c r="B14" i="8"/>
  <c r="B12" i="8"/>
  <c r="E484" i="7" l="1"/>
  <c r="E480" i="7" s="1"/>
  <c r="C246" i="7"/>
  <c r="C245" i="7" s="1"/>
  <c r="C202" i="7"/>
  <c r="C201" i="7" s="1"/>
  <c r="C200" i="7" s="1"/>
  <c r="C265" i="7"/>
  <c r="C264" i="7" s="1"/>
  <c r="C452" i="7"/>
  <c r="C451" i="7" s="1"/>
  <c r="C428" i="7"/>
  <c r="C427" i="7" s="1"/>
  <c r="C282" i="7"/>
  <c r="C393" i="7"/>
  <c r="C392" i="7" s="1"/>
  <c r="E388" i="7"/>
  <c r="E376" i="7"/>
  <c r="E211" i="7"/>
  <c r="E400" i="7"/>
  <c r="E469" i="7"/>
  <c r="F469" i="7" s="1"/>
  <c r="C271" i="7"/>
  <c r="E371" i="7"/>
  <c r="E276" i="7"/>
  <c r="C386" i="7"/>
  <c r="C186" i="7"/>
  <c r="C185" i="7" s="1"/>
  <c r="E349" i="7"/>
  <c r="C329" i="7"/>
  <c r="E282" i="7"/>
  <c r="F365" i="7"/>
  <c r="E364" i="7"/>
  <c r="C307" i="7"/>
  <c r="C216" i="7"/>
  <c r="E446" i="7"/>
  <c r="C382" i="7"/>
  <c r="C381" i="7" s="1"/>
  <c r="E346" i="7"/>
  <c r="C233" i="7"/>
  <c r="E66" i="7"/>
  <c r="F67" i="7"/>
  <c r="E20" i="7"/>
  <c r="F21" i="7"/>
  <c r="D11" i="7"/>
  <c r="F12" i="7"/>
  <c r="E35" i="7"/>
  <c r="F36" i="7"/>
  <c r="F11" i="5"/>
  <c r="E11" i="5"/>
  <c r="F51" i="8"/>
  <c r="E49" i="8"/>
  <c r="F49" i="8"/>
  <c r="F38" i="8"/>
  <c r="E38" i="8"/>
  <c r="E40" i="8"/>
  <c r="F40" i="8"/>
  <c r="E36" i="8"/>
  <c r="F36" i="8"/>
  <c r="F44" i="8"/>
  <c r="E44" i="8"/>
  <c r="F27" i="8"/>
  <c r="E25" i="8"/>
  <c r="F25" i="8"/>
  <c r="E16" i="8"/>
  <c r="F16" i="8"/>
  <c r="E14" i="8"/>
  <c r="F14" i="8"/>
  <c r="F12" i="8"/>
  <c r="E12" i="8"/>
  <c r="F20" i="8"/>
  <c r="E20" i="8"/>
  <c r="C469" i="7"/>
  <c r="C468" i="7" s="1"/>
  <c r="C26" i="7"/>
  <c r="C25" i="7" s="1"/>
  <c r="C16" i="7" s="1"/>
  <c r="C354" i="7"/>
  <c r="C353" i="7" s="1"/>
  <c r="C352" i="7" s="1"/>
  <c r="D35" i="8"/>
  <c r="D11" i="8"/>
  <c r="C35" i="8"/>
  <c r="C11" i="8"/>
  <c r="B35" i="8"/>
  <c r="B11" i="8"/>
  <c r="F480" i="7" l="1"/>
  <c r="E474" i="7"/>
  <c r="F474" i="7" s="1"/>
  <c r="C467" i="7"/>
  <c r="C380" i="7"/>
  <c r="E393" i="7"/>
  <c r="E392" i="7" s="1"/>
  <c r="C391" i="7"/>
  <c r="C232" i="7"/>
  <c r="C231" i="7" s="1"/>
  <c r="E351" i="7"/>
  <c r="E307" i="7"/>
  <c r="E186" i="7"/>
  <c r="E468" i="7"/>
  <c r="E339" i="7"/>
  <c r="C215" i="7"/>
  <c r="E252" i="7"/>
  <c r="E452" i="7"/>
  <c r="E445" i="7"/>
  <c r="F446" i="7"/>
  <c r="E243" i="7"/>
  <c r="E281" i="7"/>
  <c r="C328" i="7"/>
  <c r="C183" i="7"/>
  <c r="E370" i="7"/>
  <c r="E428" i="7"/>
  <c r="E265" i="7"/>
  <c r="E382" i="7"/>
  <c r="F364" i="7"/>
  <c r="E354" i="7"/>
  <c r="E275" i="7"/>
  <c r="E271" i="7"/>
  <c r="E399" i="7"/>
  <c r="F400" i="7"/>
  <c r="E375" i="7"/>
  <c r="C263" i="7"/>
  <c r="E19" i="7"/>
  <c r="F20" i="7"/>
  <c r="E65" i="7"/>
  <c r="F66" i="7"/>
  <c r="D10" i="7"/>
  <c r="F11" i="7"/>
  <c r="E34" i="7"/>
  <c r="F35" i="7"/>
  <c r="F35" i="8"/>
  <c r="E35" i="8"/>
  <c r="F11" i="8"/>
  <c r="E11" i="8"/>
  <c r="G96" i="3"/>
  <c r="J96" i="3" s="1"/>
  <c r="G44" i="3"/>
  <c r="J44" i="3" s="1"/>
  <c r="G35" i="3"/>
  <c r="H35" i="3"/>
  <c r="G33" i="3"/>
  <c r="H33" i="3"/>
  <c r="F35" i="3"/>
  <c r="F33" i="3"/>
  <c r="C177" i="7" l="1"/>
  <c r="C176" i="7" s="1"/>
  <c r="C175" i="7" s="1"/>
  <c r="E374" i="7"/>
  <c r="F375" i="7"/>
  <c r="E427" i="7"/>
  <c r="E381" i="7"/>
  <c r="E398" i="7"/>
  <c r="F398" i="7" s="1"/>
  <c r="F399" i="7"/>
  <c r="E274" i="7"/>
  <c r="F275" i="7"/>
  <c r="E369" i="7"/>
  <c r="F370" i="7"/>
  <c r="C306" i="7"/>
  <c r="F445" i="7"/>
  <c r="E440" i="7"/>
  <c r="F440" i="7" s="1"/>
  <c r="E232" i="7"/>
  <c r="E270" i="7"/>
  <c r="E280" i="7"/>
  <c r="F281" i="7"/>
  <c r="E451" i="7"/>
  <c r="E264" i="7"/>
  <c r="E242" i="7"/>
  <c r="F252" i="7"/>
  <c r="F339" i="7"/>
  <c r="E348" i="7"/>
  <c r="E353" i="7"/>
  <c r="F353" i="7" s="1"/>
  <c r="F354" i="7"/>
  <c r="E182" i="7"/>
  <c r="E215" i="7"/>
  <c r="E467" i="7"/>
  <c r="F468" i="7"/>
  <c r="E391" i="7"/>
  <c r="F392" i="7"/>
  <c r="E226" i="7"/>
  <c r="E64" i="7"/>
  <c r="F64" i="7" s="1"/>
  <c r="F65" i="7"/>
  <c r="E18" i="7"/>
  <c r="F19" i="7"/>
  <c r="D9" i="7"/>
  <c r="F10" i="7"/>
  <c r="E33" i="7"/>
  <c r="F34" i="7"/>
  <c r="H43" i="3"/>
  <c r="I96" i="3"/>
  <c r="J35" i="3"/>
  <c r="J12" i="3"/>
  <c r="I12" i="3"/>
  <c r="H11" i="3"/>
  <c r="G43" i="3"/>
  <c r="G11" i="3"/>
  <c r="F43" i="3"/>
  <c r="I43" i="3" s="1"/>
  <c r="F11" i="3"/>
  <c r="F242" i="7" l="1"/>
  <c r="E241" i="7"/>
  <c r="E240" i="7" s="1"/>
  <c r="E220" i="7"/>
  <c r="E202" i="7"/>
  <c r="E338" i="7"/>
  <c r="E450" i="7"/>
  <c r="F451" i="7"/>
  <c r="E269" i="7"/>
  <c r="F270" i="7"/>
  <c r="E368" i="7"/>
  <c r="F369" i="7"/>
  <c r="E426" i="7"/>
  <c r="F427" i="7"/>
  <c r="E390" i="7"/>
  <c r="F390" i="7" s="1"/>
  <c r="F391" i="7"/>
  <c r="E181" i="7"/>
  <c r="E263" i="7"/>
  <c r="F264" i="7"/>
  <c r="C305" i="7"/>
  <c r="F467" i="7"/>
  <c r="E459" i="7"/>
  <c r="E279" i="7"/>
  <c r="F279" i="7" s="1"/>
  <c r="F280" i="7"/>
  <c r="E326" i="7"/>
  <c r="E273" i="7"/>
  <c r="F273" i="7" s="1"/>
  <c r="F274" i="7"/>
  <c r="E380" i="7"/>
  <c r="F381" i="7"/>
  <c r="E373" i="7"/>
  <c r="F373" i="7" s="1"/>
  <c r="F374" i="7"/>
  <c r="E26" i="7"/>
  <c r="E17" i="7"/>
  <c r="F17" i="7" s="1"/>
  <c r="F18" i="7"/>
  <c r="D8" i="7"/>
  <c r="F9" i="7"/>
  <c r="F33" i="7"/>
  <c r="J43" i="3"/>
  <c r="J11" i="3"/>
  <c r="I11" i="3"/>
  <c r="H23" i="10"/>
  <c r="G23" i="10"/>
  <c r="F23" i="10"/>
  <c r="H12" i="10"/>
  <c r="G12" i="10"/>
  <c r="F12" i="10"/>
  <c r="H9" i="10"/>
  <c r="G9" i="10"/>
  <c r="I9" i="10" l="1"/>
  <c r="J9" i="10"/>
  <c r="I12" i="10"/>
  <c r="J12" i="10"/>
  <c r="F75" i="7"/>
  <c r="F241" i="7"/>
  <c r="E314" i="7"/>
  <c r="E379" i="7"/>
  <c r="F380" i="7"/>
  <c r="E239" i="7"/>
  <c r="F239" i="7" s="1"/>
  <c r="F240" i="7"/>
  <c r="E262" i="7"/>
  <c r="F263" i="7"/>
  <c r="E473" i="7"/>
  <c r="F473" i="7" s="1"/>
  <c r="F450" i="7"/>
  <c r="E449" i="7"/>
  <c r="E458" i="7"/>
  <c r="F458" i="7" s="1"/>
  <c r="F459" i="7"/>
  <c r="C304" i="7"/>
  <c r="E337" i="7"/>
  <c r="F338" i="7"/>
  <c r="E367" i="7"/>
  <c r="F367" i="7" s="1"/>
  <c r="F368" i="7"/>
  <c r="E180" i="7"/>
  <c r="F181" i="7"/>
  <c r="E425" i="7"/>
  <c r="F426" i="7"/>
  <c r="E268" i="7"/>
  <c r="F269" i="7"/>
  <c r="E201" i="7"/>
  <c r="F202" i="7"/>
  <c r="E219" i="7"/>
  <c r="F220" i="7"/>
  <c r="D7" i="7"/>
  <c r="F7" i="7" s="1"/>
  <c r="F8" i="7"/>
  <c r="E25" i="7"/>
  <c r="F26" i="7"/>
  <c r="G15" i="10"/>
  <c r="H15" i="10"/>
  <c r="F15" i="10"/>
  <c r="I15" i="10" l="1"/>
  <c r="J15" i="10"/>
  <c r="H25" i="10"/>
  <c r="I25" i="10" s="1"/>
  <c r="E73" i="7"/>
  <c r="F73" i="7" s="1"/>
  <c r="F74" i="7"/>
  <c r="E430" i="7"/>
  <c r="F430" i="7" s="1"/>
  <c r="F449" i="7"/>
  <c r="E218" i="7"/>
  <c r="F218" i="7" s="1"/>
  <c r="F219" i="7"/>
  <c r="E267" i="7"/>
  <c r="F267" i="7" s="1"/>
  <c r="F268" i="7"/>
  <c r="C303" i="7"/>
  <c r="E261" i="7"/>
  <c r="F261" i="7" s="1"/>
  <c r="F262" i="7"/>
  <c r="E378" i="7"/>
  <c r="F378" i="7" s="1"/>
  <c r="F379" i="7"/>
  <c r="E313" i="7"/>
  <c r="F314" i="7"/>
  <c r="F180" i="7"/>
  <c r="E179" i="7"/>
  <c r="E200" i="7"/>
  <c r="F200" i="7" s="1"/>
  <c r="F201" i="7"/>
  <c r="E424" i="7"/>
  <c r="F424" i="7" s="1"/>
  <c r="F425" i="7"/>
  <c r="E336" i="7"/>
  <c r="F336" i="7" s="1"/>
  <c r="F337" i="7"/>
  <c r="E472" i="7"/>
  <c r="F472" i="7" s="1"/>
  <c r="E16" i="7"/>
  <c r="F16" i="7" s="1"/>
  <c r="F25" i="7"/>
  <c r="E312" i="7" l="1"/>
  <c r="F313" i="7"/>
  <c r="F179" i="7"/>
  <c r="E178" i="7"/>
  <c r="E299" i="7"/>
  <c r="F178" i="7" l="1"/>
  <c r="E287" i="7"/>
  <c r="F312" i="7"/>
  <c r="E286" i="7" l="1"/>
  <c r="F287" i="7"/>
  <c r="E285" i="7" l="1"/>
  <c r="F286" i="7"/>
  <c r="F285" i="7" l="1"/>
  <c r="E278" i="7"/>
  <c r="E177" i="7" s="1"/>
  <c r="F278" i="7" l="1"/>
  <c r="E176" i="7" l="1"/>
  <c r="F177" i="7"/>
  <c r="E175" i="7" l="1"/>
  <c r="F175" i="7" s="1"/>
  <c r="F176" i="7"/>
</calcChain>
</file>

<file path=xl/sharedStrings.xml><?xml version="1.0" encoding="utf-8"?>
<sst xmlns="http://schemas.openxmlformats.org/spreadsheetml/2006/main" count="1238" uniqueCount="281">
  <si>
    <t>PRIHODI UKUPNO</t>
  </si>
  <si>
    <t>RASHODI UKUPNO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</si>
  <si>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</si>
  <si>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</si>
  <si>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</si>
  <si>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</si>
  <si>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</si>
  <si>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</si>
  <si>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</si>
  <si>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</si>
  <si>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</si>
  <si>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</si>
  <si>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</si>
  <si>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</si>
  <si>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</si>
  <si>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</si>
  <si>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</si>
  <si>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</si>
  <si>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</si>
  <si>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</si>
  <si>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</si>
  <si>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</si>
  <si>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</si>
  <si>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</si>
  <si>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</si>
  <si>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</si>
  <si>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</si>
  <si>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</si>
  <si>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</si>
  <si>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</si>
  <si>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</si>
  <si>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</si>
  <si>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</si>
  <si>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</si>
  <si>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</si>
  <si>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</si>
  <si>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</si>
  <si>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</si>
  <si>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</si>
  <si>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</si>
  <si>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</si>
  <si>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</si>
  <si>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</si>
  <si>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</si>
  <si>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</si>
  <si>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</si>
  <si>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</si>
  <si>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</si>
  <si>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</si>
  <si>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</si>
  <si>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</si>
  <si>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</si>
  <si>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</si>
  <si>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</si>
  <si>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</si>
  <si>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</si>
  <si>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</si>
  <si>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</si>
  <si>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</si>
  <si>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</si>
  <si>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PRIJENOS VIŠKA / MANJKA U SLJEDEĆE RAZDOBLJE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</si>
  <si>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</si>
  <si>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</si>
  <si>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</si>
  <si>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Vlastiti izvori</t>
  </si>
  <si>
    <t>Rezultat poslovanja</t>
  </si>
  <si>
    <t>Financijski rashodi</t>
  </si>
  <si>
    <t>Naknade građanima i kućanstvima na temelju osiguranja i druge naknade</t>
  </si>
  <si>
    <t>Rashodi za dodatna ulaganja na nefinancijskoj imovini</t>
  </si>
  <si>
    <t>1.1. Opći prihodi i primici</t>
  </si>
  <si>
    <t>4.1. Decentralizirana sredstva</t>
  </si>
  <si>
    <t xml:space="preserve">4.L. Prihodi za posebne namjene </t>
  </si>
  <si>
    <t>4.F. Prihodi za posebne namjene-višak prihoda</t>
  </si>
  <si>
    <t>5.Đ. Ministarstvo poljoprivrede - Školska shema</t>
  </si>
  <si>
    <t>5.K. Pomoći</t>
  </si>
  <si>
    <t>5.T. MZO-EFS III</t>
  </si>
  <si>
    <t>3.3. Vlastiti prihodi</t>
  </si>
  <si>
    <t>6 Donacije</t>
  </si>
  <si>
    <t>7 Prihodi od nefin.imov.i nadok.šteta s osnov.osig.</t>
  </si>
  <si>
    <t>6.3. Donacije</t>
  </si>
  <si>
    <t>7.6. Prihodi od nefin.imov.i nadok.šteta s osnov.osig.</t>
  </si>
  <si>
    <t>09 Obrazovanje</t>
  </si>
  <si>
    <t>091 Predškolsko i osnovno obrazovanje</t>
  </si>
  <si>
    <t>096 Dodatne usluge u obrazovanju</t>
  </si>
  <si>
    <t>097 Istraživanje i razvoj obrazovanja</t>
  </si>
  <si>
    <t>098 Usluge u obrazovanju koje nisu drugdje svrstane</t>
  </si>
  <si>
    <t>Projekti i pogrami EU</t>
  </si>
  <si>
    <t>Projekti i programi EU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</si>
  <si>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</si>
  <si>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</si>
  <si>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</si>
  <si>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</si>
  <si>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5.Đ.</t>
  </si>
  <si>
    <t>Ministarstvo poljoprivrede</t>
  </si>
  <si>
    <t>RASHODI POSLOVANJA</t>
  </si>
  <si>
    <t>Rashodi za materijal i energiju</t>
  </si>
  <si>
    <t>Materijal i sirovine</t>
  </si>
  <si>
    <t>Glava 004002</t>
  </si>
  <si>
    <t xml:space="preserve"> Osnovno školstvo</t>
  </si>
  <si>
    <t>Kapitalno ulaganje</t>
  </si>
  <si>
    <t>Kapitalna ulaganja u osnovno školstvo</t>
  </si>
  <si>
    <t>1.1.</t>
  </si>
  <si>
    <t>Opći prihodi i primici</t>
  </si>
  <si>
    <t>Dodatna ulaganja na građevinskim objektima</t>
  </si>
  <si>
    <t>Kapitalni projekt K100133</t>
  </si>
  <si>
    <t>Rekonstrukcija svlačionica</t>
  </si>
  <si>
    <t>Minimalni standard u osnovnom školstvu</t>
  </si>
  <si>
    <t>Minimalni standard u osnovnom školstvu - materijalni i financijski rashodi</t>
  </si>
  <si>
    <t>A100001</t>
  </si>
  <si>
    <t>4.1.</t>
  </si>
  <si>
    <t>Decentralizirana sredstva</t>
  </si>
  <si>
    <t>Naknade troškova zaposlenima</t>
  </si>
  <si>
    <t>Službena putovanja</t>
  </si>
  <si>
    <t>Stručno usavršavanje zaposlenika</t>
  </si>
  <si>
    <t>Ostale naknade zaposlenima</t>
  </si>
  <si>
    <t>Uredski mater.i ost.mater.rashodi</t>
  </si>
  <si>
    <t>Energija</t>
  </si>
  <si>
    <t>Sitni inventar i auto-gume</t>
  </si>
  <si>
    <t>Služb.radna i zaštitna odjeća i obuća</t>
  </si>
  <si>
    <t>Rashodi za usluge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</si>
  <si>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</si>
  <si>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</si>
  <si>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</si>
  <si>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</si>
  <si>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</si>
  <si>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</si>
  <si>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</si>
  <si>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</si>
  <si>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</si>
  <si>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</si>
  <si>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</si>
  <si>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</si>
  <si>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Naknade i pristojbe</t>
  </si>
  <si>
    <t>Financijski  rashodi</t>
  </si>
  <si>
    <t>Ostali financijski rashodi</t>
  </si>
  <si>
    <t>Bankarske usluge i usluge pl.prometa</t>
  </si>
  <si>
    <t>Tekuće i investicijsko održavanje</t>
  </si>
  <si>
    <t>Mater.i dijelovi za tekuće i invest.održ.</t>
  </si>
  <si>
    <t>Usluge tekućeg i invest.održavanja</t>
  </si>
  <si>
    <t>Županijska stručna vijeća</t>
  </si>
  <si>
    <t>Natjecanja</t>
  </si>
  <si>
    <t>Plaće (Bruto)</t>
  </si>
  <si>
    <t>Plaće za redovan rad</t>
  </si>
  <si>
    <t>Ostali rashodi za zaposlene</t>
  </si>
  <si>
    <t>Doprinosi na plaće</t>
  </si>
  <si>
    <t>Doprinosi za obvezno zdr.osiguranje</t>
  </si>
  <si>
    <t>Naknade za prijevoz, rad na terenu</t>
  </si>
  <si>
    <t>Oprema škola</t>
  </si>
  <si>
    <t>Rashodi za nabavu proizvedene dugotrajne  imovine</t>
  </si>
  <si>
    <t>Postrojenja i oprema</t>
  </si>
  <si>
    <t>Uredska oprema i namještaj</t>
  </si>
  <si>
    <t>Osnovne i srednje škole izvan županijskog proračuna</t>
  </si>
  <si>
    <t>Programi osnovnih škola izvan županijskog proračuna</t>
  </si>
  <si>
    <t>3.3.</t>
  </si>
  <si>
    <t>Vlastiti prihodi</t>
  </si>
  <si>
    <t>4.L.</t>
  </si>
  <si>
    <t>Prihodi za posebne namjene</t>
  </si>
  <si>
    <t>5.K.</t>
  </si>
  <si>
    <t>Pomoći</t>
  </si>
  <si>
    <t>6.3.</t>
  </si>
  <si>
    <t>Donacije</t>
  </si>
  <si>
    <t>A100002</t>
  </si>
  <si>
    <t>Administrativno, tehničko i stručno osoblje</t>
  </si>
  <si>
    <t>Plaće za prekovremeni rad</t>
  </si>
  <si>
    <t>Plaće za posebne uvjete rada</t>
  </si>
  <si>
    <t>Školska kuhinja</t>
  </si>
  <si>
    <t>4.F.</t>
  </si>
  <si>
    <t>Produženi boravak</t>
  </si>
  <si>
    <t>Učeničke zadruge</t>
  </si>
  <si>
    <t>Komunikacijska oprema</t>
  </si>
  <si>
    <t>Oprema za grijanje, vent.i hlađenje</t>
  </si>
  <si>
    <t>Sportska i glazbena oprema</t>
  </si>
  <si>
    <t>Uređaji, strojevi i oprema za ost.namjene</t>
  </si>
  <si>
    <t>Knjige, umjetnička djela i ostale izložbene vrijednosti</t>
  </si>
  <si>
    <t>Knjige u knjižnicama</t>
  </si>
  <si>
    <t>7.6.</t>
  </si>
  <si>
    <t>Prihodi od nefinancijske imovine i nadok.šteta s osnove osig.</t>
  </si>
  <si>
    <t>Prijevoz učenika s teškoćama</t>
  </si>
  <si>
    <t>Financiranje nabave udžbenika u OŠ</t>
  </si>
  <si>
    <t>Ostale naknade građanima i kućanstvima iz proračuna</t>
  </si>
  <si>
    <t>Naknade građanima i kućanstvima u naravi</t>
  </si>
  <si>
    <t>Knjige u knjižnicama, udžbenici</t>
  </si>
  <si>
    <t>Provedba kurikularne reforme</t>
  </si>
  <si>
    <t>Školska sportska društva</t>
  </si>
  <si>
    <t>Glava 003006</t>
  </si>
  <si>
    <t>Glavni program P52</t>
  </si>
  <si>
    <t>Glavni program P51</t>
  </si>
  <si>
    <t>Glavni program P15</t>
  </si>
  <si>
    <t>Zatezne kamate</t>
  </si>
  <si>
    <t>Troškovi sudskih postupaka</t>
  </si>
  <si>
    <t>T100013</t>
  </si>
  <si>
    <t>Dodatna ulaganja</t>
  </si>
  <si>
    <t>Ostali rashodi</t>
  </si>
  <si>
    <t>Tekuće donacije u naravi</t>
  </si>
  <si>
    <t>5.D. Pomoći-višak prihoda</t>
  </si>
  <si>
    <t>GODIŠNJI IZVJEŠTAJ O IZVRŠENJU FINANCIJSKOG PLANA ZA 2023. GODINU</t>
  </si>
  <si>
    <t>Izvršenje 2023.</t>
  </si>
  <si>
    <t>Indeks</t>
  </si>
  <si>
    <t>5=4/2*100</t>
  </si>
  <si>
    <t>6=4/3*100</t>
  </si>
  <si>
    <t>RAZLIKA PRIMITAKA I IZDATAKA</t>
  </si>
  <si>
    <t>PRENESENI VIŠAK / MANJAK IZ PRETHODNE(IH) GODINE</t>
  </si>
  <si>
    <t xml:space="preserve"> -</t>
  </si>
  <si>
    <t xml:space="preserve"> --</t>
  </si>
  <si>
    <t>Podskupina</t>
  </si>
  <si>
    <t>Odjeljak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</si>
  <si>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</si>
  <si>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</si>
  <si>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</si>
  <si>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</si>
  <si>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</si>
  <si>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</si>
  <si>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</si>
  <si>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Vlastiti prihodi proračunskih korisnika</t>
  </si>
  <si>
    <t>Prihodi od obavljanja ostalih poslova vlastite djelatnosti</t>
  </si>
  <si>
    <t>Donacije od pravnih i fizičkih osoba</t>
  </si>
  <si>
    <t>Tekuće donacije</t>
  </si>
  <si>
    <t>Kapitalne donacije</t>
  </si>
  <si>
    <t>Prihodi iz proračuna za financiranje redovne djelatnosti proračunskih korisnika</t>
  </si>
  <si>
    <t>Prihodi za financiranje rashoda poslovanja</t>
  </si>
  <si>
    <t>Prihodi za financiranje rashoda za nabavu nefinancijske imovine</t>
  </si>
  <si>
    <t>6=5/3*100</t>
  </si>
  <si>
    <t>7=5/4*100</t>
  </si>
  <si>
    <t>Doprinosi za obvezno osiguranje u slučaju nezaposlenosti</t>
  </si>
  <si>
    <t>Naknade za rad prestavničkih tijela</t>
  </si>
  <si>
    <t>Članarine i norme</t>
  </si>
  <si>
    <t>Pristojbe i naknade</t>
  </si>
  <si>
    <t>Nakn. građanima i kuć. u naravi</t>
  </si>
  <si>
    <t>Naknade građ i kuć. U naravi</t>
  </si>
  <si>
    <t>Oprema za održavanje i zaštitu</t>
  </si>
  <si>
    <t>Dodatna ulaganja na postr.i opremi</t>
  </si>
  <si>
    <t>Prihodi</t>
  </si>
  <si>
    <t>Višak/manjak prihoda preneseni</t>
  </si>
  <si>
    <t>Rashodi</t>
  </si>
  <si>
    <t>4=3/2*100</t>
  </si>
  <si>
    <t>A100003</t>
  </si>
  <si>
    <t>Energenti</t>
  </si>
  <si>
    <t xml:space="preserve">T100001 </t>
  </si>
  <si>
    <t xml:space="preserve">Glava 004008 </t>
  </si>
  <si>
    <t xml:space="preserve">Glavni program P63 </t>
  </si>
  <si>
    <t xml:space="preserve">Program 1001 </t>
  </si>
  <si>
    <t xml:space="preserve"> T100002 </t>
  </si>
  <si>
    <t xml:space="preserve">T100003 </t>
  </si>
  <si>
    <t xml:space="preserve">Prihodi za posebne namjene - višak prihoda </t>
  </si>
  <si>
    <t xml:space="preserve">T100006 </t>
  </si>
  <si>
    <t xml:space="preserve">T100008 </t>
  </si>
  <si>
    <t xml:space="preserve">T100012 </t>
  </si>
  <si>
    <t xml:space="preserve">T100019 </t>
  </si>
  <si>
    <t xml:space="preserve">T100020 </t>
  </si>
  <si>
    <t xml:space="preserve">T100023 </t>
  </si>
  <si>
    <t xml:space="preserve">T1000026 </t>
  </si>
  <si>
    <t>Materijal i dijelovi za tekuće i investicijsko održavanje</t>
  </si>
  <si>
    <t>Dodatna ulaganja na postrojenjima i opremi</t>
  </si>
  <si>
    <t>T100027</t>
  </si>
  <si>
    <t>Opskrba besplatnim zalihama menstrualnih higijenskih potrepština</t>
  </si>
  <si>
    <t xml:space="preserve">Tekuće donacije   </t>
  </si>
  <si>
    <t xml:space="preserve">Glava 004004 </t>
  </si>
  <si>
    <t>ŠKOLSTVO-OSTALE DECENTRALIZIRANE FUNKCIJE</t>
  </si>
  <si>
    <t>Glavni program P17</t>
  </si>
  <si>
    <t>Potrebe iznad minimalnog standarda</t>
  </si>
  <si>
    <t>Pojačani standard u školstvu</t>
  </si>
  <si>
    <t>T100002</t>
  </si>
  <si>
    <t xml:space="preserve"> T100004</t>
  </si>
  <si>
    <t>Obljetnice škola</t>
  </si>
  <si>
    <t>T100040</t>
  </si>
  <si>
    <t>Stručno usavršavanje djelatnika u školstvu</t>
  </si>
  <si>
    <t xml:space="preserve">T100041 </t>
  </si>
  <si>
    <t>E-tehničar</t>
  </si>
  <si>
    <t xml:space="preserve">T100054 </t>
  </si>
  <si>
    <t>Prsten potpore V.-pomoćnici u nastavi i stručni komunikacijski posrednici za učenike s teškoćama u razvoju</t>
  </si>
  <si>
    <t>5.T.</t>
  </si>
  <si>
    <t>MZO-EFS III</t>
  </si>
  <si>
    <t>T100055</t>
  </si>
  <si>
    <t>Prsten potpore VI.-pomoćnici u nastavi i stručni komunikacijski posrednici za učenike s teškoćama u razvoju</t>
  </si>
  <si>
    <t xml:space="preserve">Program 1002   </t>
  </si>
  <si>
    <t>T100016</t>
  </si>
  <si>
    <t>Knjige za školsku knjižnicu</t>
  </si>
  <si>
    <t xml:space="preserve">Program 1003  </t>
  </si>
  <si>
    <t>Tekuće i investicijsko održavanje u školstvu</t>
  </si>
  <si>
    <t xml:space="preserve">A100001 </t>
  </si>
  <si>
    <t>Rebalans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</si>
</sst>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385724"/>
        <bgColor rgb="FF385724"/>
      </patternFill>
    </fill>
    <fill>
      <patternFill patternType="solid">
        <fgColor rgb="FF548235"/>
        <bgColor rgb="FF548235"/>
      </patternFill>
    </fill>
    <fill>
      <patternFill patternType="solid">
        <fgColor rgb="FFA9D18E"/>
        <bgColor rgb="FFA9D18E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385724"/>
      </patternFill>
    </fill>
    <fill>
      <patternFill patternType="solid">
        <fgColor theme="9" tint="0.59999389629810485"/>
        <bgColor rgb="FF548235"/>
      </patternFill>
    </fill>
    <fill>
      <patternFill patternType="solid">
        <fgColor theme="9" tint="0.79998168889431442"/>
        <bgColor rgb="FFA9D18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C5E0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A9D18E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D9D9D9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4" tint="0.59999389629810485"/>
        <bgColor rgb="FFC5E0B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0" tint="-0.249977111117893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4" fontId="18" fillId="9" borderId="7" xfId="0" applyNumberFormat="1" applyFont="1" applyFill="1" applyBorder="1" applyAlignment="1">
      <alignment horizontal="right"/>
    </xf>
    <xf numFmtId="4" fontId="18" fillId="10" borderId="7" xfId="0" applyNumberFormat="1" applyFont="1" applyFill="1" applyBorder="1" applyAlignment="1">
      <alignment horizontal="right"/>
    </xf>
    <xf numFmtId="0" fontId="19" fillId="11" borderId="6" xfId="0" applyFont="1" applyFill="1" applyBorder="1" applyAlignment="1">
      <alignment horizontal="left" vertical="center" wrapText="1"/>
    </xf>
    <xf numFmtId="0" fontId="19" fillId="11" borderId="7" xfId="0" applyFont="1" applyFill="1" applyBorder="1" applyAlignment="1">
      <alignment horizontal="left" vertical="center" wrapText="1"/>
    </xf>
    <xf numFmtId="4" fontId="18" fillId="11" borderId="7" xfId="0" applyNumberFormat="1" applyFont="1" applyFill="1" applyBorder="1" applyAlignment="1">
      <alignment horizontal="right"/>
    </xf>
    <xf numFmtId="3" fontId="18" fillId="12" borderId="6" xfId="0" applyNumberFormat="1" applyFont="1" applyFill="1" applyBorder="1" applyAlignment="1">
      <alignment horizontal="center"/>
    </xf>
    <xf numFmtId="3" fontId="18" fillId="12" borderId="6" xfId="0" applyNumberFormat="1" applyFont="1" applyFill="1" applyBorder="1" applyAlignment="1">
      <alignment wrapText="1"/>
    </xf>
    <xf numFmtId="4" fontId="18" fillId="12" borderId="7" xfId="0" applyNumberFormat="1" applyFont="1" applyFill="1" applyBorder="1" applyAlignment="1">
      <alignment horizontal="right"/>
    </xf>
    <xf numFmtId="3" fontId="18" fillId="5" borderId="6" xfId="0" applyNumberFormat="1" applyFont="1" applyFill="1" applyBorder="1" applyAlignment="1">
      <alignment horizontal="center"/>
    </xf>
    <xf numFmtId="3" fontId="18" fillId="5" borderId="6" xfId="0" applyNumberFormat="1" applyFont="1" applyFill="1" applyBorder="1" applyAlignment="1">
      <alignment wrapText="1"/>
    </xf>
    <xf numFmtId="4" fontId="18" fillId="5" borderId="7" xfId="0" applyNumberFormat="1" applyFont="1" applyFill="1" applyBorder="1" applyAlignment="1">
      <alignment horizontal="right"/>
    </xf>
    <xf numFmtId="3" fontId="18" fillId="0" borderId="6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wrapText="1"/>
    </xf>
    <xf numFmtId="4" fontId="18" fillId="13" borderId="7" xfId="0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wrapText="1"/>
    </xf>
    <xf numFmtId="4" fontId="17" fillId="13" borderId="7" xfId="0" applyNumberFormat="1" applyFont="1" applyFill="1" applyBorder="1" applyAlignment="1">
      <alignment horizontal="right"/>
    </xf>
    <xf numFmtId="4" fontId="17" fillId="13" borderId="6" xfId="0" applyNumberFormat="1" applyFont="1" applyFill="1" applyBorder="1" applyAlignment="1">
      <alignment horizontal="right"/>
    </xf>
    <xf numFmtId="4" fontId="18" fillId="7" borderId="7" xfId="0" applyNumberFormat="1" applyFont="1" applyFill="1" applyBorder="1" applyAlignment="1">
      <alignment horizontal="right"/>
    </xf>
    <xf numFmtId="4" fontId="18" fillId="8" borderId="7" xfId="0" applyNumberFormat="1" applyFont="1" applyFill="1" applyBorder="1" applyAlignment="1">
      <alignment horizontal="right"/>
    </xf>
    <xf numFmtId="0" fontId="19" fillId="11" borderId="6" xfId="0" applyFont="1" applyFill="1" applyBorder="1" applyAlignment="1">
      <alignment horizontal="left"/>
    </xf>
    <xf numFmtId="0" fontId="19" fillId="11" borderId="7" xfId="0" applyFont="1" applyFill="1" applyBorder="1" applyAlignment="1">
      <alignment wrapText="1"/>
    </xf>
    <xf numFmtId="0" fontId="18" fillId="12" borderId="6" xfId="0" applyFont="1" applyFill="1" applyBorder="1" applyAlignment="1">
      <alignment horizontal="center"/>
    </xf>
    <xf numFmtId="0" fontId="18" fillId="12" borderId="6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wrapText="1"/>
    </xf>
    <xf numFmtId="0" fontId="18" fillId="12" borderId="6" xfId="0" applyFont="1" applyFill="1" applyBorder="1" applyAlignment="1">
      <alignment horizontal="left" wrapText="1"/>
    </xf>
    <xf numFmtId="4" fontId="18" fillId="14" borderId="7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15" borderId="3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" fontId="6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/>
    </xf>
    <xf numFmtId="0" fontId="9" fillId="4" borderId="3" xfId="0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 wrapText="1"/>
    </xf>
    <xf numFmtId="0" fontId="6" fillId="4" borderId="3" xfId="0" applyFont="1" applyFill="1" applyBorder="1" applyAlignment="1">
      <alignment wrapText="1"/>
    </xf>
    <xf numFmtId="4" fontId="6" fillId="4" borderId="4" xfId="0" applyNumberFormat="1" applyFont="1" applyFill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/>
    </xf>
    <xf numFmtId="4" fontId="18" fillId="0" borderId="7" xfId="0" applyNumberFormat="1" applyFont="1" applyBorder="1" applyAlignment="1">
      <alignment horizontal="right"/>
    </xf>
    <xf numFmtId="0" fontId="21" fillId="17" borderId="3" xfId="0" applyFont="1" applyFill="1" applyBorder="1" applyAlignment="1">
      <alignment horizontal="left"/>
    </xf>
    <xf numFmtId="0" fontId="21" fillId="17" borderId="4" xfId="0" applyFont="1" applyFill="1" applyBorder="1" applyAlignment="1">
      <alignment wrapText="1"/>
    </xf>
    <xf numFmtId="0" fontId="6" fillId="18" borderId="3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16" borderId="4" xfId="0" applyNumberFormat="1" applyFont="1" applyFill="1" applyBorder="1" applyAlignment="1">
      <alignment horizontal="right"/>
    </xf>
    <xf numFmtId="4" fontId="6" fillId="17" borderId="4" xfId="0" applyNumberFormat="1" applyFont="1" applyFill="1" applyBorder="1" applyAlignment="1">
      <alignment horizontal="right"/>
    </xf>
    <xf numFmtId="4" fontId="6" fillId="18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7" fillId="0" borderId="7" xfId="0" applyNumberFormat="1" applyFont="1" applyBorder="1" applyAlignment="1">
      <alignment horizontal="right"/>
    </xf>
    <xf numFmtId="3" fontId="6" fillId="18" borderId="3" xfId="0" applyNumberFormat="1" applyFont="1" applyFill="1" applyBorder="1" applyAlignment="1">
      <alignment horizontal="center"/>
    </xf>
    <xf numFmtId="3" fontId="6" fillId="18" borderId="3" xfId="0" applyNumberFormat="1" applyFont="1" applyFill="1" applyBorder="1" applyAlignment="1">
      <alignment wrapText="1"/>
    </xf>
    <xf numFmtId="3" fontId="6" fillId="4" borderId="3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wrapText="1"/>
    </xf>
    <xf numFmtId="0" fontId="6" fillId="19" borderId="3" xfId="0" applyFont="1" applyFill="1" applyBorder="1" applyAlignment="1">
      <alignment wrapText="1"/>
    </xf>
    <xf numFmtId="0" fontId="6" fillId="16" borderId="3" xfId="0" applyFont="1" applyFill="1" applyBorder="1" applyAlignment="1">
      <alignment wrapText="1"/>
    </xf>
    <xf numFmtId="0" fontId="6" fillId="18" borderId="3" xfId="0" applyFont="1" applyFill="1" applyBorder="1" applyAlignment="1">
      <alignment wrapText="1"/>
    </xf>
    <xf numFmtId="3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wrapText="1"/>
    </xf>
    <xf numFmtId="4" fontId="6" fillId="19" borderId="4" xfId="0" applyNumberFormat="1" applyFont="1" applyFill="1" applyBorder="1" applyAlignment="1">
      <alignment horizontal="right"/>
    </xf>
    <xf numFmtId="0" fontId="21" fillId="17" borderId="3" xfId="0" applyFont="1" applyFill="1" applyBorder="1" applyAlignment="1">
      <alignment horizontal="left" wrapText="1"/>
    </xf>
    <xf numFmtId="0" fontId="21" fillId="17" borderId="3" xfId="0" applyFont="1" applyFill="1" applyBorder="1"/>
    <xf numFmtId="0" fontId="21" fillId="17" borderId="4" xfId="0" applyFont="1" applyFill="1" applyBorder="1"/>
    <xf numFmtId="0" fontId="3" fillId="0" borderId="1" xfId="0" applyFont="1" applyBorder="1" applyAlignment="1">
      <alignment horizontal="center"/>
    </xf>
    <xf numFmtId="3" fontId="21" fillId="17" borderId="3" xfId="0" applyNumberFormat="1" applyFont="1" applyFill="1" applyBorder="1" applyAlignment="1">
      <alignment wrapText="1"/>
    </xf>
    <xf numFmtId="3" fontId="21" fillId="17" borderId="4" xfId="0" applyNumberFormat="1" applyFont="1" applyFill="1" applyBorder="1" applyAlignment="1">
      <alignment wrapText="1"/>
    </xf>
    <xf numFmtId="3" fontId="21" fillId="17" borderId="3" xfId="0" applyNumberFormat="1" applyFont="1" applyFill="1" applyBorder="1"/>
    <xf numFmtId="3" fontId="21" fillId="17" borderId="4" xfId="0" applyNumberFormat="1" applyFont="1" applyFill="1" applyBorder="1"/>
    <xf numFmtId="3" fontId="21" fillId="17" borderId="3" xfId="0" applyNumberFormat="1" applyFont="1" applyFill="1" applyBorder="1" applyAlignment="1">
      <alignment horizontal="left"/>
    </xf>
    <xf numFmtId="0" fontId="21" fillId="17" borderId="3" xfId="0" applyFont="1" applyFill="1" applyBorder="1" applyAlignment="1">
      <alignment wrapText="1"/>
    </xf>
    <xf numFmtId="3" fontId="21" fillId="17" borderId="4" xfId="0" applyNumberFormat="1" applyFont="1" applyFill="1" applyBorder="1" applyAlignment="1">
      <alignment horizontal="left" wrapText="1"/>
    </xf>
    <xf numFmtId="1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wrapText="1"/>
    </xf>
    <xf numFmtId="0" fontId="21" fillId="17" borderId="4" xfId="0" applyFont="1" applyFill="1" applyBorder="1" applyAlignment="1">
      <alignment horizontal="left"/>
    </xf>
    <xf numFmtId="0" fontId="21" fillId="17" borderId="3" xfId="0" applyFont="1" applyFill="1" applyBorder="1" applyAlignment="1">
      <alignment vertical="center" wrapText="1"/>
    </xf>
    <xf numFmtId="0" fontId="21" fillId="17" borderId="4" xfId="0" applyFont="1" applyFill="1" applyBorder="1" applyAlignment="1">
      <alignment vertical="center" wrapText="1"/>
    </xf>
    <xf numFmtId="0" fontId="6" fillId="0" borderId="3" xfId="0" applyFont="1" applyBorder="1"/>
    <xf numFmtId="4" fontId="3" fillId="0" borderId="3" xfId="0" applyNumberFormat="1" applyFont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" fontId="6" fillId="17" borderId="3" xfId="0" applyNumberFormat="1" applyFont="1" applyFill="1" applyBorder="1" applyAlignment="1">
      <alignment horizontal="right" wrapText="1"/>
    </xf>
    <xf numFmtId="4" fontId="18" fillId="17" borderId="6" xfId="0" applyNumberFormat="1" applyFont="1" applyFill="1" applyBorder="1" applyAlignment="1">
      <alignment horizontal="right"/>
    </xf>
    <xf numFmtId="4" fontId="18" fillId="17" borderId="7" xfId="0" applyNumberFormat="1" applyFont="1" applyFill="1" applyBorder="1" applyAlignment="1">
      <alignment horizontal="right"/>
    </xf>
    <xf numFmtId="4" fontId="6" fillId="18" borderId="3" xfId="0" applyNumberFormat="1" applyFont="1" applyFill="1" applyBorder="1" applyAlignment="1">
      <alignment horizontal="right" wrapText="1"/>
    </xf>
    <xf numFmtId="4" fontId="18" fillId="18" borderId="7" xfId="0" applyNumberFormat="1" applyFont="1" applyFill="1" applyBorder="1" applyAlignment="1">
      <alignment horizontal="right"/>
    </xf>
    <xf numFmtId="4" fontId="18" fillId="18" borderId="6" xfId="0" applyNumberFormat="1" applyFont="1" applyFill="1" applyBorder="1" applyAlignment="1">
      <alignment horizontal="right"/>
    </xf>
    <xf numFmtId="4" fontId="18" fillId="4" borderId="7" xfId="0" applyNumberFormat="1" applyFont="1" applyFill="1" applyBorder="1" applyAlignment="1">
      <alignment horizontal="right"/>
    </xf>
    <xf numFmtId="4" fontId="17" fillId="4" borderId="6" xfId="0" applyNumberFormat="1" applyFont="1" applyFill="1" applyBorder="1" applyAlignment="1">
      <alignment horizontal="right"/>
    </xf>
    <xf numFmtId="4" fontId="18" fillId="4" borderId="6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4" borderId="4" xfId="0" applyFont="1" applyFill="1" applyBorder="1" applyAlignment="1">
      <alignment wrapText="1"/>
    </xf>
    <xf numFmtId="4" fontId="18" fillId="16" borderId="7" xfId="0" applyNumberFormat="1" applyFont="1" applyFill="1" applyBorder="1" applyAlignment="1">
      <alignment horizontal="right"/>
    </xf>
    <xf numFmtId="4" fontId="18" fillId="0" borderId="6" xfId="0" applyNumberFormat="1" applyFont="1" applyBorder="1" applyAlignment="1">
      <alignment horizontal="right"/>
    </xf>
    <xf numFmtId="0" fontId="18" fillId="20" borderId="6" xfId="0" applyFont="1" applyFill="1" applyBorder="1"/>
    <xf numFmtId="0" fontId="18" fillId="20" borderId="7" xfId="0" applyFont="1" applyFill="1" applyBorder="1"/>
    <xf numFmtId="4" fontId="18" fillId="20" borderId="7" xfId="0" applyNumberFormat="1" applyFont="1" applyFill="1" applyBorder="1" applyAlignment="1">
      <alignment horizontal="right" vertical="center" wrapText="1"/>
    </xf>
    <xf numFmtId="4" fontId="18" fillId="19" borderId="7" xfId="0" applyNumberFormat="1" applyFont="1" applyFill="1" applyBorder="1" applyAlignment="1">
      <alignment horizontal="right" vertical="center" wrapText="1"/>
    </xf>
    <xf numFmtId="0" fontId="18" fillId="21" borderId="6" xfId="0" applyFont="1" applyFill="1" applyBorder="1"/>
    <xf numFmtId="0" fontId="18" fillId="21" borderId="7" xfId="0" applyFont="1" applyFill="1" applyBorder="1"/>
    <xf numFmtId="4" fontId="18" fillId="21" borderId="7" xfId="0" applyNumberFormat="1" applyFont="1" applyFill="1" applyBorder="1" applyAlignment="1">
      <alignment horizontal="right" vertical="center" wrapText="1"/>
    </xf>
    <xf numFmtId="4" fontId="18" fillId="16" borderId="7" xfId="0" applyNumberFormat="1" applyFont="1" applyFill="1" applyBorder="1" applyAlignment="1">
      <alignment horizontal="right" vertical="center" wrapText="1"/>
    </xf>
    <xf numFmtId="0" fontId="18" fillId="22" borderId="6" xfId="0" applyFont="1" applyFill="1" applyBorder="1" applyAlignment="1">
      <alignment horizontal="left" vertical="center" wrapText="1"/>
    </xf>
    <xf numFmtId="0" fontId="18" fillId="22" borderId="7" xfId="0" applyFont="1" applyFill="1" applyBorder="1" applyAlignment="1">
      <alignment horizontal="left" vertical="center" wrapText="1"/>
    </xf>
    <xf numFmtId="4" fontId="18" fillId="22" borderId="7" xfId="0" applyNumberFormat="1" applyFont="1" applyFill="1" applyBorder="1" applyAlignment="1">
      <alignment horizontal="right"/>
    </xf>
    <xf numFmtId="4" fontId="18" fillId="23" borderId="7" xfId="0" applyNumberFormat="1" applyFont="1" applyFill="1" applyBorder="1" applyAlignment="1">
      <alignment horizontal="right" vertical="center" wrapText="1"/>
    </xf>
    <xf numFmtId="0" fontId="18" fillId="24" borderId="6" xfId="0" applyFont="1" applyFill="1" applyBorder="1" applyAlignment="1">
      <alignment horizontal="left" vertical="center" wrapText="1"/>
    </xf>
    <xf numFmtId="0" fontId="18" fillId="24" borderId="7" xfId="0" applyFont="1" applyFill="1" applyBorder="1" applyAlignment="1">
      <alignment horizontal="left" vertical="center" wrapText="1"/>
    </xf>
    <xf numFmtId="4" fontId="18" fillId="24" borderId="7" xfId="0" applyNumberFormat="1" applyFont="1" applyFill="1" applyBorder="1" applyAlignment="1">
      <alignment horizontal="right"/>
    </xf>
    <xf numFmtId="4" fontId="18" fillId="25" borderId="7" xfId="0" applyNumberFormat="1" applyFont="1" applyFill="1" applyBorder="1" applyAlignment="1">
      <alignment horizontal="right" vertical="center" wrapText="1"/>
    </xf>
    <xf numFmtId="0" fontId="18" fillId="20" borderId="8" xfId="0" applyFont="1" applyFill="1" applyBorder="1"/>
    <xf numFmtId="4" fontId="18" fillId="20" borderId="7" xfId="0" applyNumberFormat="1" applyFont="1" applyFill="1" applyBorder="1" applyAlignment="1">
      <alignment horizontal="right"/>
    </xf>
    <xf numFmtId="4" fontId="18" fillId="19" borderId="7" xfId="0" applyNumberFormat="1" applyFont="1" applyFill="1" applyBorder="1" applyAlignment="1">
      <alignment horizontal="right"/>
    </xf>
    <xf numFmtId="0" fontId="6" fillId="19" borderId="4" xfId="0" applyFont="1" applyFill="1" applyBorder="1" applyAlignment="1">
      <alignment wrapText="1"/>
    </xf>
    <xf numFmtId="4" fontId="18" fillId="21" borderId="7" xfId="0" applyNumberFormat="1" applyFont="1" applyFill="1" applyBorder="1" applyAlignment="1">
      <alignment horizontal="right"/>
    </xf>
    <xf numFmtId="0" fontId="18" fillId="21" borderId="6" xfId="0" applyFont="1" applyFill="1" applyBorder="1" applyAlignment="1">
      <alignment wrapText="1"/>
    </xf>
    <xf numFmtId="0" fontId="18" fillId="22" borderId="6" xfId="0" applyFont="1" applyFill="1" applyBorder="1" applyAlignment="1">
      <alignment horizontal="left"/>
    </xf>
    <xf numFmtId="0" fontId="18" fillId="22" borderId="7" xfId="0" applyFont="1" applyFill="1" applyBorder="1" applyAlignment="1">
      <alignment wrapText="1"/>
    </xf>
    <xf numFmtId="4" fontId="18" fillId="23" borderId="7" xfId="0" applyNumberFormat="1" applyFont="1" applyFill="1" applyBorder="1" applyAlignment="1">
      <alignment horizontal="right"/>
    </xf>
    <xf numFmtId="0" fontId="6" fillId="23" borderId="3" xfId="0" applyFont="1" applyFill="1" applyBorder="1" applyAlignment="1">
      <alignment wrapText="1"/>
    </xf>
    <xf numFmtId="4" fontId="6" fillId="23" borderId="4" xfId="0" applyNumberFormat="1" applyFont="1" applyFill="1" applyBorder="1" applyAlignment="1">
      <alignment horizontal="right"/>
    </xf>
    <xf numFmtId="0" fontId="18" fillId="24" borderId="6" xfId="0" applyFont="1" applyFill="1" applyBorder="1" applyAlignment="1">
      <alignment horizontal="left" wrapText="1"/>
    </xf>
    <xf numFmtId="0" fontId="18" fillId="24" borderId="7" xfId="0" applyFont="1" applyFill="1" applyBorder="1" applyAlignment="1">
      <alignment wrapText="1"/>
    </xf>
    <xf numFmtId="4" fontId="18" fillId="25" borderId="7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horizontal="left"/>
    </xf>
    <xf numFmtId="0" fontId="6" fillId="25" borderId="4" xfId="0" applyFont="1" applyFill="1" applyBorder="1" applyAlignment="1">
      <alignment wrapText="1"/>
    </xf>
    <xf numFmtId="4" fontId="18" fillId="26" borderId="7" xfId="0" applyNumberFormat="1" applyFont="1" applyFill="1" applyBorder="1" applyAlignment="1">
      <alignment horizontal="right"/>
    </xf>
    <xf numFmtId="4" fontId="6" fillId="25" borderId="4" xfId="0" applyNumberFormat="1" applyFont="1" applyFill="1" applyBorder="1" applyAlignment="1">
      <alignment horizontal="right"/>
    </xf>
    <xf numFmtId="0" fontId="18" fillId="24" borderId="6" xfId="0" applyFont="1" applyFill="1" applyBorder="1" applyAlignment="1">
      <alignment horizontal="left"/>
    </xf>
    <xf numFmtId="0" fontId="6" fillId="25" borderId="3" xfId="0" applyFont="1" applyFill="1" applyBorder="1" applyAlignment="1">
      <alignment horizontal="left" wrapText="1"/>
    </xf>
    <xf numFmtId="4" fontId="6" fillId="25" borderId="3" xfId="0" applyNumberFormat="1" applyFont="1" applyFill="1" applyBorder="1" applyAlignment="1">
      <alignment horizontal="right" wrapText="1"/>
    </xf>
    <xf numFmtId="4" fontId="18" fillId="27" borderId="7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wrapText="1"/>
    </xf>
    <xf numFmtId="3" fontId="6" fillId="25" borderId="3" xfId="0" applyNumberFormat="1" applyFont="1" applyFill="1" applyBorder="1" applyAlignment="1">
      <alignment wrapText="1"/>
    </xf>
    <xf numFmtId="3" fontId="6" fillId="25" borderId="4" xfId="0" applyNumberFormat="1" applyFont="1" applyFill="1" applyBorder="1" applyAlignment="1">
      <alignment wrapText="1"/>
    </xf>
    <xf numFmtId="4" fontId="17" fillId="27" borderId="7" xfId="0" applyNumberFormat="1" applyFont="1" applyFill="1" applyBorder="1" applyAlignment="1">
      <alignment horizontal="right"/>
    </xf>
    <xf numFmtId="3" fontId="6" fillId="25" borderId="3" xfId="0" applyNumberFormat="1" applyFont="1" applyFill="1" applyBorder="1"/>
    <xf numFmtId="3" fontId="6" fillId="25" borderId="4" xfId="0" applyNumberFormat="1" applyFont="1" applyFill="1" applyBorder="1"/>
    <xf numFmtId="4" fontId="18" fillId="28" borderId="7" xfId="0" applyNumberFormat="1" applyFont="1" applyFill="1" applyBorder="1" applyAlignment="1">
      <alignment horizontal="right"/>
    </xf>
    <xf numFmtId="4" fontId="18" fillId="29" borderId="7" xfId="0" applyNumberFormat="1" applyFont="1" applyFill="1" applyBorder="1" applyAlignment="1">
      <alignment horizontal="right"/>
    </xf>
    <xf numFmtId="0" fontId="6" fillId="25" borderId="3" xfId="0" applyFont="1" applyFill="1" applyBorder="1"/>
    <xf numFmtId="0" fontId="6" fillId="25" borderId="4" xfId="0" applyFont="1" applyFill="1" applyBorder="1"/>
    <xf numFmtId="4" fontId="18" fillId="25" borderId="6" xfId="0" applyNumberFormat="1" applyFont="1" applyFill="1" applyBorder="1" applyAlignment="1">
      <alignment horizontal="right"/>
    </xf>
    <xf numFmtId="4" fontId="18" fillId="17" borderId="7" xfId="0" applyNumberFormat="1" applyFont="1" applyFill="1" applyBorder="1" applyAlignment="1">
      <alignment horizontal="right" vertical="center" wrapText="1"/>
    </xf>
    <xf numFmtId="4" fontId="18" fillId="4" borderId="7" xfId="0" applyNumberFormat="1" applyFont="1" applyFill="1" applyBorder="1" applyAlignment="1">
      <alignment horizontal="right" vertical="center" wrapText="1"/>
    </xf>
    <xf numFmtId="4" fontId="18" fillId="18" borderId="7" xfId="0" applyNumberFormat="1" applyFont="1" applyFill="1" applyBorder="1" applyAlignment="1">
      <alignment horizontal="right" vertical="center" wrapText="1"/>
    </xf>
    <xf numFmtId="4" fontId="18" fillId="30" borderId="7" xfId="0" applyNumberFormat="1" applyFont="1" applyFill="1" applyBorder="1" applyAlignment="1">
      <alignment horizontal="right"/>
    </xf>
    <xf numFmtId="4" fontId="18" fillId="31" borderId="7" xfId="0" applyNumberFormat="1" applyFont="1" applyFill="1" applyBorder="1" applyAlignment="1">
      <alignment horizontal="right"/>
    </xf>
    <xf numFmtId="0" fontId="19" fillId="11" borderId="6" xfId="0" applyFont="1" applyFill="1" applyBorder="1"/>
    <xf numFmtId="0" fontId="19" fillId="11" borderId="7" xfId="0" applyFont="1" applyFill="1" applyBorder="1"/>
    <xf numFmtId="4" fontId="18" fillId="0" borderId="9" xfId="0" applyNumberFormat="1" applyFont="1" applyBorder="1" applyAlignment="1">
      <alignment horizontal="right"/>
    </xf>
    <xf numFmtId="4" fontId="3" fillId="2" borderId="10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0" fontId="18" fillId="24" borderId="6" xfId="0" applyFont="1" applyFill="1" applyBorder="1" applyAlignment="1">
      <alignment wrapText="1"/>
    </xf>
    <xf numFmtId="0" fontId="0" fillId="25" borderId="0" xfId="0" applyFill="1"/>
    <xf numFmtId="4" fontId="1" fillId="25" borderId="3" xfId="0" applyNumberFormat="1" applyFont="1" applyFill="1" applyBorder="1"/>
    <xf numFmtId="4" fontId="1" fillId="17" borderId="3" xfId="0" applyNumberFormat="1" applyFont="1" applyFill="1" applyBorder="1"/>
    <xf numFmtId="4" fontId="1" fillId="18" borderId="3" xfId="0" applyNumberFormat="1" applyFont="1" applyFill="1" applyBorder="1"/>
    <xf numFmtId="4" fontId="1" fillId="4" borderId="3" xfId="0" applyNumberFormat="1" applyFont="1" applyFill="1" applyBorder="1"/>
    <xf numFmtId="0" fontId="6" fillId="16" borderId="4" xfId="0" applyFont="1" applyFill="1" applyBorder="1" applyAlignment="1">
      <alignment wrapText="1"/>
    </xf>
    <xf numFmtId="0" fontId="6" fillId="17" borderId="4" xfId="0" applyFont="1" applyFill="1" applyBorder="1" applyAlignment="1">
      <alignment wrapText="1"/>
    </xf>
    <xf numFmtId="3" fontId="6" fillId="18" borderId="3" xfId="0" applyNumberFormat="1" applyFont="1" applyFill="1" applyBorder="1" applyAlignment="1">
      <alignment horizontal="center" wrapText="1"/>
    </xf>
    <xf numFmtId="4" fontId="17" fillId="13" borderId="11" xfId="0" applyNumberFormat="1" applyFont="1" applyFill="1" applyBorder="1" applyAlignment="1">
      <alignment horizontal="right"/>
    </xf>
    <xf numFmtId="4" fontId="17" fillId="13" borderId="12" xfId="0" applyNumberFormat="1" applyFont="1" applyFill="1" applyBorder="1" applyAlignment="1">
      <alignment horizontal="right"/>
    </xf>
    <xf numFmtId="4" fontId="17" fillId="13" borderId="3" xfId="0" applyNumberFormat="1" applyFont="1" applyFill="1" applyBorder="1" applyAlignment="1">
      <alignment horizontal="right"/>
    </xf>
    <xf numFmtId="4" fontId="17" fillId="32" borderId="11" xfId="0" applyNumberFormat="1" applyFont="1" applyFill="1" applyBorder="1" applyAlignment="1">
      <alignment horizontal="right"/>
    </xf>
    <xf numFmtId="4" fontId="17" fillId="33" borderId="11" xfId="0" applyNumberFormat="1" applyFont="1" applyFill="1" applyBorder="1" applyAlignment="1">
      <alignment horizontal="right"/>
    </xf>
    <xf numFmtId="0" fontId="6" fillId="23" borderId="3" xfId="0" applyFont="1" applyFill="1" applyBorder="1" applyAlignment="1">
      <alignment horizontal="left"/>
    </xf>
    <xf numFmtId="0" fontId="6" fillId="23" borderId="4" xfId="0" applyFont="1" applyFill="1" applyBorder="1" applyAlignment="1">
      <alignment wrapText="1"/>
    </xf>
    <xf numFmtId="4" fontId="17" fillId="34" borderId="11" xfId="0" applyNumberFormat="1" applyFont="1" applyFill="1" applyBorder="1" applyAlignment="1">
      <alignment horizontal="right"/>
    </xf>
    <xf numFmtId="4" fontId="17" fillId="27" borderId="11" xfId="0" applyNumberFormat="1" applyFont="1" applyFill="1" applyBorder="1" applyAlignment="1">
      <alignment horizontal="right"/>
    </xf>
    <xf numFmtId="4" fontId="18" fillId="27" borderId="3" xfId="0" applyNumberFormat="1" applyFont="1" applyFill="1" applyBorder="1" applyAlignment="1">
      <alignment horizontal="right"/>
    </xf>
    <xf numFmtId="0" fontId="6" fillId="25" borderId="3" xfId="0" applyFont="1" applyFill="1" applyBorder="1" applyAlignment="1">
      <alignment vertical="top" wrapText="1"/>
    </xf>
    <xf numFmtId="4" fontId="18" fillId="34" borderId="3" xfId="0" applyNumberFormat="1" applyFont="1" applyFill="1" applyBorder="1" applyAlignment="1">
      <alignment horizontal="right"/>
    </xf>
    <xf numFmtId="4" fontId="18" fillId="31" borderId="3" xfId="0" applyNumberFormat="1" applyFont="1" applyFill="1" applyBorder="1" applyAlignment="1">
      <alignment horizontal="right"/>
    </xf>
    <xf numFmtId="4" fontId="18" fillId="14" borderId="3" xfId="0" applyNumberFormat="1" applyFont="1" applyFill="1" applyBorder="1" applyAlignment="1">
      <alignment horizontal="right"/>
    </xf>
    <xf numFmtId="4" fontId="18" fillId="35" borderId="3" xfId="0" applyNumberFormat="1" applyFont="1" applyFill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15" borderId="1" xfId="0" quotePrefix="1" applyFont="1" applyFill="1" applyBorder="1" applyAlignment="1">
      <alignment horizontal="center" wrapText="1"/>
    </xf>
    <xf numFmtId="0" fontId="6" fillId="15" borderId="2" xfId="0" quotePrefix="1" applyFont="1" applyFill="1" applyBorder="1" applyAlignment="1">
      <alignment horizontal="center" wrapText="1"/>
    </xf>
    <xf numFmtId="0" fontId="6" fillId="15" borderId="4" xfId="0" quotePrefix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topLeftCell="A6" workbookViewId="0">
      <selection activeCell="M13" sqref="M13"/>
    </sheetView>
  </sheetViews>
  <sheetFormatPr defaultRowHeight="15" x14ac:dyDescent="0.25"/>
  <cols>
    <col min="5" max="10" width="25.28515625" customWidth="1"/>
  </cols>
  <sheetData>
    <row r="1" spans="1:15" ht="42" customHeight="1" x14ac:dyDescent="0.25">
      <c r="A1" s="258" t="s">
        <v>195</v>
      </c>
      <c r="B1" s="258"/>
      <c r="C1" s="258"/>
      <c r="D1" s="258"/>
      <c r="E1" s="258"/>
      <c r="F1" s="258"/>
      <c r="G1" s="258"/>
      <c r="H1" s="258"/>
      <c r="I1" s="258"/>
      <c r="J1" s="258"/>
      <c r="K1" s="40"/>
      <c r="L1" s="40"/>
      <c r="M1" s="40"/>
      <c r="N1" s="40"/>
      <c r="O1" s="40"/>
    </row>
    <row r="2" spans="1:15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75" x14ac:dyDescent="0.25">
      <c r="A3" s="258" t="s">
        <v>17</v>
      </c>
      <c r="B3" s="258"/>
      <c r="C3" s="258"/>
      <c r="D3" s="258"/>
      <c r="E3" s="258"/>
      <c r="F3" s="258"/>
      <c r="G3" s="258"/>
      <c r="H3" s="258"/>
      <c r="I3" s="259"/>
      <c r="J3" s="259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5" ht="15.75" x14ac:dyDescent="0.25">
      <c r="A5" s="258" t="s">
        <v>22</v>
      </c>
      <c r="B5" s="260"/>
      <c r="C5" s="260"/>
      <c r="D5" s="260"/>
      <c r="E5" s="260"/>
      <c r="F5" s="260"/>
      <c r="G5" s="260"/>
      <c r="H5" s="260"/>
      <c r="I5" s="260"/>
      <c r="J5" s="260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33</v>
      </c>
    </row>
    <row r="7" spans="1:15" x14ac:dyDescent="0.25">
      <c r="A7" s="26"/>
      <c r="B7" s="27"/>
      <c r="C7" s="27"/>
      <c r="D7" s="28"/>
      <c r="E7" s="29"/>
      <c r="F7" s="3" t="s">
        <v>32</v>
      </c>
      <c r="G7" s="3" t="s">
        <v>280</v>
      </c>
      <c r="H7" s="3" t="s">
        <v>196</v>
      </c>
      <c r="I7" s="3" t="s">
        <v>197</v>
      </c>
      <c r="J7" s="3" t="s">
        <v>197</v>
      </c>
    </row>
    <row r="8" spans="1:15" x14ac:dyDescent="0.25">
      <c r="A8" s="263">
        <v>1</v>
      </c>
      <c r="B8" s="264"/>
      <c r="C8" s="264"/>
      <c r="D8" s="264"/>
      <c r="E8" s="265"/>
      <c r="F8" s="86">
        <v>2</v>
      </c>
      <c r="G8" s="86">
        <v>3</v>
      </c>
      <c r="H8" s="86">
        <v>4</v>
      </c>
      <c r="I8" s="86" t="s">
        <v>198</v>
      </c>
      <c r="J8" s="86" t="s">
        <v>199</v>
      </c>
    </row>
    <row r="9" spans="1:15" x14ac:dyDescent="0.25">
      <c r="A9" s="261" t="s">
        <v>0</v>
      </c>
      <c r="B9" s="250"/>
      <c r="C9" s="250"/>
      <c r="D9" s="250"/>
      <c r="E9" s="262"/>
      <c r="F9" s="39">
        <f>F10+F11</f>
        <v>2211498.66</v>
      </c>
      <c r="G9" s="39">
        <f t="shared" ref="G9:H9" si="0">G10+G11</f>
        <v>2909958.85</v>
      </c>
      <c r="H9" s="39">
        <f t="shared" si="0"/>
        <v>2784100.44</v>
      </c>
      <c r="I9" s="39">
        <f>H9/F9*100</f>
        <v>125.89202473222387</v>
      </c>
      <c r="J9" s="39">
        <f>H9/G9*100</f>
        <v>95.674907567850994</v>
      </c>
    </row>
    <row r="10" spans="1:15" x14ac:dyDescent="0.25">
      <c r="A10" s="253" t="s">
        <v>36</v>
      </c>
      <c r="B10" s="252"/>
      <c r="C10" s="252"/>
      <c r="D10" s="252"/>
      <c r="E10" s="257"/>
      <c r="F10" s="38">
        <v>2211498.66</v>
      </c>
      <c r="G10" s="38">
        <v>2909958.85</v>
      </c>
      <c r="H10" s="38">
        <v>2784100.44</v>
      </c>
      <c r="I10" s="38">
        <f>H10/F10*100</f>
        <v>125.89202473222387</v>
      </c>
      <c r="J10" s="38">
        <f>H10/G10*100</f>
        <v>95.674907567850994</v>
      </c>
    </row>
    <row r="11" spans="1:15" x14ac:dyDescent="0.25">
      <c r="A11" s="256" t="s">
        <v>37</v>
      </c>
      <c r="B11" s="257"/>
      <c r="C11" s="257"/>
      <c r="D11" s="257"/>
      <c r="E11" s="257"/>
      <c r="F11" s="38">
        <v>0</v>
      </c>
      <c r="G11" s="38">
        <v>0</v>
      </c>
      <c r="H11" s="38">
        <v>0</v>
      </c>
      <c r="I11" s="38">
        <v>0</v>
      </c>
      <c r="J11" s="38">
        <v>0</v>
      </c>
    </row>
    <row r="12" spans="1:15" x14ac:dyDescent="0.25">
      <c r="A12" s="31" t="s">
        <v>1</v>
      </c>
      <c r="B12" s="37"/>
      <c r="C12" s="37"/>
      <c r="D12" s="37"/>
      <c r="E12" s="37"/>
      <c r="F12" s="39">
        <f>F13+F14</f>
        <v>2204489.13</v>
      </c>
      <c r="G12" s="39">
        <f t="shared" ref="G12:H12" si="1">G13+G14</f>
        <v>2911949.69</v>
      </c>
      <c r="H12" s="39">
        <f t="shared" si="1"/>
        <v>2798490.03</v>
      </c>
      <c r="I12" s="39">
        <f>H12/F12*100</f>
        <v>126.94505914846583</v>
      </c>
      <c r="J12" s="39">
        <f>H12/G12*100</f>
        <v>96.103653150683371</v>
      </c>
    </row>
    <row r="13" spans="1:15" x14ac:dyDescent="0.25">
      <c r="A13" s="251" t="s">
        <v>38</v>
      </c>
      <c r="B13" s="252"/>
      <c r="C13" s="252"/>
      <c r="D13" s="252"/>
      <c r="E13" s="252"/>
      <c r="F13" s="38">
        <v>2184048.09</v>
      </c>
      <c r="G13" s="38">
        <v>2615188.85</v>
      </c>
      <c r="H13" s="38">
        <v>2654524.48</v>
      </c>
      <c r="I13" s="38">
        <f t="shared" ref="I13:I14" si="2">H13/F13*100</f>
        <v>121.54148492215664</v>
      </c>
      <c r="J13" s="38">
        <f t="shared" ref="J13:J14" si="3">H13/G13*100</f>
        <v>101.5041219680942</v>
      </c>
    </row>
    <row r="14" spans="1:15" x14ac:dyDescent="0.25">
      <c r="A14" s="256" t="s">
        <v>39</v>
      </c>
      <c r="B14" s="257"/>
      <c r="C14" s="257"/>
      <c r="D14" s="257"/>
      <c r="E14" s="257"/>
      <c r="F14" s="38">
        <v>20441.04</v>
      </c>
      <c r="G14" s="38">
        <v>296760.84000000003</v>
      </c>
      <c r="H14" s="38">
        <v>143965.54999999999</v>
      </c>
      <c r="I14" s="38">
        <f t="shared" si="2"/>
        <v>704.29660134709377</v>
      </c>
      <c r="J14" s="38">
        <f t="shared" si="3"/>
        <v>48.51231382145972</v>
      </c>
    </row>
    <row r="15" spans="1:15" x14ac:dyDescent="0.25">
      <c r="A15" s="249" t="s">
        <v>59</v>
      </c>
      <c r="B15" s="250"/>
      <c r="C15" s="250"/>
      <c r="D15" s="250"/>
      <c r="E15" s="250"/>
      <c r="F15" s="39">
        <f>F9-F12</f>
        <v>7009.5300000002608</v>
      </c>
      <c r="G15" s="39">
        <f t="shared" ref="G15:H15" si="4">G9-G12</f>
        <v>-1990.839999999851</v>
      </c>
      <c r="H15" s="39">
        <f t="shared" si="4"/>
        <v>-14389.589999999851</v>
      </c>
      <c r="I15" s="39">
        <f>H15/F15*100</f>
        <v>-205.28608908156917</v>
      </c>
      <c r="J15" s="39">
        <f>H15/G15*100</f>
        <v>722.78987763963596</v>
      </c>
    </row>
    <row r="16" spans="1:15" ht="18" x14ac:dyDescent="0.25">
      <c r="A16" s="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75" x14ac:dyDescent="0.25">
      <c r="A17" s="258" t="s">
        <v>23</v>
      </c>
      <c r="B17" s="260"/>
      <c r="C17" s="260"/>
      <c r="D17" s="260"/>
      <c r="E17" s="260"/>
      <c r="F17" s="260"/>
      <c r="G17" s="260"/>
      <c r="H17" s="260"/>
      <c r="I17" s="260"/>
      <c r="J17" s="260"/>
    </row>
    <row r="18" spans="1:10" ht="18" x14ac:dyDescent="0.25">
      <c r="A18" s="4"/>
      <c r="B18" s="22"/>
      <c r="C18" s="22"/>
      <c r="D18" s="22"/>
      <c r="E18" s="22"/>
      <c r="F18" s="22"/>
      <c r="G18" s="22"/>
      <c r="H18" s="23"/>
      <c r="I18" s="23"/>
      <c r="J18" s="23"/>
    </row>
    <row r="19" spans="1:10" x14ac:dyDescent="0.25">
      <c r="A19" s="26"/>
      <c r="B19" s="27"/>
      <c r="C19" s="27"/>
      <c r="D19" s="28"/>
      <c r="E19" s="29"/>
      <c r="F19" s="3" t="s">
        <v>34</v>
      </c>
      <c r="G19" s="3" t="s">
        <v>280</v>
      </c>
      <c r="H19" s="3" t="s">
        <v>196</v>
      </c>
      <c r="I19" s="3" t="s">
        <v>197</v>
      </c>
      <c r="J19" s="3" t="s">
        <v>197</v>
      </c>
    </row>
    <row r="20" spans="1:10" x14ac:dyDescent="0.25">
      <c r="A20" s="263">
        <v>1</v>
      </c>
      <c r="B20" s="264"/>
      <c r="C20" s="264"/>
      <c r="D20" s="264"/>
      <c r="E20" s="265"/>
      <c r="F20" s="86">
        <v>2</v>
      </c>
      <c r="G20" s="86">
        <v>3</v>
      </c>
      <c r="H20" s="86">
        <v>4</v>
      </c>
      <c r="I20" s="86" t="s">
        <v>198</v>
      </c>
      <c r="J20" s="86" t="s">
        <v>199</v>
      </c>
    </row>
    <row r="21" spans="1:10" x14ac:dyDescent="0.25">
      <c r="A21" s="256" t="s">
        <v>40</v>
      </c>
      <c r="B21" s="257"/>
      <c r="C21" s="257"/>
      <c r="D21" s="257"/>
      <c r="E21" s="257"/>
      <c r="F21" s="38">
        <v>0</v>
      </c>
      <c r="G21" s="38">
        <v>0</v>
      </c>
      <c r="H21" s="38">
        <v>0</v>
      </c>
      <c r="I21" s="38" t="s">
        <v>202</v>
      </c>
      <c r="J21" s="38" t="s">
        <v>202</v>
      </c>
    </row>
    <row r="22" spans="1:10" x14ac:dyDescent="0.25">
      <c r="A22" s="256" t="s">
        <v>41</v>
      </c>
      <c r="B22" s="257"/>
      <c r="C22" s="257"/>
      <c r="D22" s="257"/>
      <c r="E22" s="257"/>
      <c r="F22" s="38">
        <v>0</v>
      </c>
      <c r="G22" s="38">
        <v>0</v>
      </c>
      <c r="H22" s="38">
        <v>0</v>
      </c>
      <c r="I22" s="38" t="s">
        <v>202</v>
      </c>
      <c r="J22" s="38" t="s">
        <v>203</v>
      </c>
    </row>
    <row r="23" spans="1:10" x14ac:dyDescent="0.25">
      <c r="A23" s="249" t="s">
        <v>200</v>
      </c>
      <c r="B23" s="250"/>
      <c r="C23" s="250"/>
      <c r="D23" s="250"/>
      <c r="E23" s="250"/>
      <c r="F23" s="39">
        <f>F21-F22</f>
        <v>0</v>
      </c>
      <c r="G23" s="39">
        <f t="shared" ref="G23:H23" si="5">G21-G22</f>
        <v>0</v>
      </c>
      <c r="H23" s="39">
        <f t="shared" si="5"/>
        <v>0</v>
      </c>
      <c r="I23" s="39" t="s">
        <v>202</v>
      </c>
      <c r="J23" s="39" t="s">
        <v>202</v>
      </c>
    </row>
    <row r="24" spans="1:10" x14ac:dyDescent="0.25">
      <c r="A24" s="253" t="s">
        <v>201</v>
      </c>
      <c r="B24" s="254"/>
      <c r="C24" s="254"/>
      <c r="D24" s="254"/>
      <c r="E24" s="255"/>
      <c r="F24" s="38">
        <v>6781.49</v>
      </c>
      <c r="G24" s="38">
        <v>0</v>
      </c>
      <c r="H24" s="38">
        <v>13588.98</v>
      </c>
      <c r="I24" s="38">
        <f t="shared" ref="I24:I25" si="6">H24/F24*100</f>
        <v>200.38339656919052</v>
      </c>
      <c r="J24" s="38" t="s">
        <v>202</v>
      </c>
    </row>
    <row r="25" spans="1:10" ht="15" customHeight="1" x14ac:dyDescent="0.25">
      <c r="A25" s="251" t="s">
        <v>60</v>
      </c>
      <c r="B25" s="252"/>
      <c r="C25" s="252"/>
      <c r="D25" s="252"/>
      <c r="E25" s="252"/>
      <c r="F25" s="38">
        <v>13791.01</v>
      </c>
      <c r="G25" s="38">
        <v>0</v>
      </c>
      <c r="H25" s="38">
        <f>H15+H24</f>
        <v>-800.60999999985142</v>
      </c>
      <c r="I25" s="38">
        <f t="shared" si="6"/>
        <v>-5.8053035999528051</v>
      </c>
      <c r="J25" s="38" t="s">
        <v>202</v>
      </c>
    </row>
    <row r="26" spans="1:10" ht="18" x14ac:dyDescent="0.25">
      <c r="A26" s="21"/>
      <c r="B26" s="22"/>
      <c r="C26" s="22"/>
      <c r="D26" s="22"/>
      <c r="E26" s="22"/>
      <c r="F26" s="22"/>
      <c r="G26" s="22"/>
      <c r="H26" s="23"/>
      <c r="I26" s="23"/>
      <c r="J26" s="23"/>
    </row>
    <row r="27" spans="1:10" ht="17.25" customHeight="1" x14ac:dyDescent="0.25"/>
    <row r="28" spans="1:10" x14ac:dyDescent="0.25">
      <c r="A28" s="247" t="s">
        <v>35</v>
      </c>
      <c r="B28" s="248"/>
      <c r="C28" s="248"/>
      <c r="D28" s="248"/>
      <c r="E28" s="248"/>
      <c r="F28" s="248"/>
      <c r="G28" s="248"/>
      <c r="H28" s="248"/>
      <c r="I28" s="248"/>
      <c r="J28" s="248"/>
    </row>
    <row r="29" spans="1:10" ht="9" customHeight="1" x14ac:dyDescent="0.25"/>
  </sheetData>
  <mergeCells count="18">
    <mergeCell ref="A21:E21"/>
    <mergeCell ref="A8:E8"/>
    <mergeCell ref="A20:E20"/>
    <mergeCell ref="A11:E11"/>
    <mergeCell ref="A13:E13"/>
    <mergeCell ref="A14:E14"/>
    <mergeCell ref="A15:E15"/>
    <mergeCell ref="A17:J17"/>
    <mergeCell ref="A1:J1"/>
    <mergeCell ref="A3:J3"/>
    <mergeCell ref="A5:J5"/>
    <mergeCell ref="A9:E9"/>
    <mergeCell ref="A10:E10"/>
    <mergeCell ref="A28:J28"/>
    <mergeCell ref="A23:E23"/>
    <mergeCell ref="A25:E25"/>
    <mergeCell ref="A24:E24"/>
    <mergeCell ref="A22:E2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5"/>
  <sheetViews>
    <sheetView topLeftCell="A2" workbookViewId="0">
      <selection activeCell="G51" sqref="G5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customWidth="1"/>
    <col min="4" max="4" width="8.42578125" customWidth="1"/>
    <col min="5" max="5" width="32.28515625" customWidth="1"/>
    <col min="6" max="10" width="25.28515625" customWidth="1"/>
  </cols>
  <sheetData>
    <row r="1" spans="1:12" ht="42" customHeight="1" x14ac:dyDescent="0.25">
      <c r="A1" s="258" t="s">
        <v>195</v>
      </c>
      <c r="B1" s="258"/>
      <c r="C1" s="258"/>
      <c r="D1" s="258"/>
      <c r="E1" s="258"/>
      <c r="F1" s="258"/>
      <c r="G1" s="258"/>
      <c r="H1" s="258"/>
      <c r="I1" s="258"/>
      <c r="J1" s="258"/>
      <c r="K1" s="40"/>
      <c r="L1" s="40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75" customHeight="1" x14ac:dyDescent="0.25">
      <c r="A3" s="258" t="s">
        <v>17</v>
      </c>
      <c r="B3" s="258"/>
      <c r="C3" s="258"/>
      <c r="D3" s="258"/>
      <c r="E3" s="258"/>
      <c r="F3" s="258"/>
      <c r="G3" s="258"/>
      <c r="H3" s="258"/>
      <c r="I3" s="258"/>
      <c r="J3" s="258"/>
    </row>
    <row r="4" spans="1:12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2" ht="18" customHeight="1" x14ac:dyDescent="0.25">
      <c r="A5" s="258" t="s">
        <v>3</v>
      </c>
      <c r="B5" s="258"/>
      <c r="C5" s="258"/>
      <c r="D5" s="258"/>
      <c r="E5" s="258"/>
      <c r="F5" s="258"/>
      <c r="G5" s="258"/>
      <c r="H5" s="258"/>
      <c r="I5" s="258"/>
      <c r="J5" s="258"/>
    </row>
    <row r="6" spans="1:12" ht="18" x14ac:dyDescent="0.25">
      <c r="A6" s="4"/>
      <c r="B6" s="4"/>
      <c r="C6" s="4"/>
      <c r="D6" s="4"/>
      <c r="E6" s="4"/>
      <c r="F6" s="4"/>
      <c r="G6" s="4"/>
      <c r="H6" s="4"/>
      <c r="I6" s="5"/>
      <c r="J6" s="5"/>
    </row>
    <row r="7" spans="1:12" ht="15.75" customHeight="1" x14ac:dyDescent="0.25">
      <c r="A7" s="258" t="s">
        <v>42</v>
      </c>
      <c r="B7" s="258"/>
      <c r="C7" s="258"/>
      <c r="D7" s="258"/>
      <c r="E7" s="258"/>
      <c r="F7" s="258"/>
      <c r="G7" s="258"/>
      <c r="H7" s="258"/>
      <c r="I7" s="258"/>
      <c r="J7" s="258"/>
    </row>
    <row r="8" spans="1:12" ht="18" x14ac:dyDescent="0.25">
      <c r="A8" s="4"/>
      <c r="B8" s="4"/>
      <c r="C8" s="4"/>
      <c r="D8" s="4"/>
      <c r="E8" s="4"/>
      <c r="F8" s="4"/>
      <c r="G8" s="4"/>
      <c r="H8" s="4"/>
      <c r="I8" s="5"/>
      <c r="J8" s="5"/>
    </row>
    <row r="9" spans="1:12" ht="25.5" x14ac:dyDescent="0.25">
      <c r="A9" s="20" t="s">
        <v>4</v>
      </c>
      <c r="B9" s="19" t="s">
        <v>5</v>
      </c>
      <c r="C9" s="19" t="s">
        <v>204</v>
      </c>
      <c r="D9" s="19" t="s">
        <v>205</v>
      </c>
      <c r="E9" s="19" t="s">
        <v>2</v>
      </c>
      <c r="F9" s="19" t="s">
        <v>32</v>
      </c>
      <c r="G9" s="20" t="s">
        <v>280</v>
      </c>
      <c r="H9" s="20" t="s">
        <v>196</v>
      </c>
      <c r="I9" s="20" t="s">
        <v>197</v>
      </c>
      <c r="J9" s="20" t="s">
        <v>197</v>
      </c>
    </row>
    <row r="10" spans="1:12" x14ac:dyDescent="0.25">
      <c r="A10" s="266">
        <v>1</v>
      </c>
      <c r="B10" s="267"/>
      <c r="C10" s="267"/>
      <c r="D10" s="268"/>
      <c r="E10" s="19">
        <v>2</v>
      </c>
      <c r="F10" s="19">
        <v>3</v>
      </c>
      <c r="G10" s="19">
        <v>4</v>
      </c>
      <c r="H10" s="19">
        <v>5</v>
      </c>
      <c r="I10" s="19" t="s">
        <v>221</v>
      </c>
      <c r="J10" s="19" t="s">
        <v>222</v>
      </c>
    </row>
    <row r="11" spans="1:12" x14ac:dyDescent="0.25">
      <c r="A11" s="33"/>
      <c r="B11" s="34"/>
      <c r="C11" s="34"/>
      <c r="D11" s="34"/>
      <c r="E11" s="32" t="s">
        <v>0</v>
      </c>
      <c r="F11" s="42">
        <f>F12+F33</f>
        <v>2211498.66</v>
      </c>
      <c r="G11" s="42">
        <f t="shared" ref="G11:H11" si="0">G12+G33</f>
        <v>2909958.8499999996</v>
      </c>
      <c r="H11" s="42">
        <f t="shared" si="0"/>
        <v>2784100.44</v>
      </c>
      <c r="I11" s="42">
        <f>H11/F11*100</f>
        <v>125.89202473222387</v>
      </c>
      <c r="J11" s="42">
        <f>H11/G11*100</f>
        <v>95.674907567851008</v>
      </c>
    </row>
    <row r="12" spans="1:12" ht="15.75" customHeight="1" x14ac:dyDescent="0.25">
      <c r="A12" s="11">
        <v>6</v>
      </c>
      <c r="B12" s="11"/>
      <c r="C12" s="11"/>
      <c r="D12" s="11"/>
      <c r="E12" s="11" t="s">
        <v>6</v>
      </c>
      <c r="F12" s="49">
        <f>F13+F17+F20+F23+F29</f>
        <v>2211498.66</v>
      </c>
      <c r="G12" s="49">
        <f t="shared" ref="G12:H12" si="1">G13+G17+G20+G23+G29</f>
        <v>2909958.8499999996</v>
      </c>
      <c r="H12" s="49">
        <f t="shared" si="1"/>
        <v>2784100.44</v>
      </c>
      <c r="I12" s="49">
        <f>H12/F12*100</f>
        <v>125.89202473222387</v>
      </c>
      <c r="J12" s="49">
        <f>H12/G12*100</f>
        <v>95.674907567851008</v>
      </c>
    </row>
    <row r="13" spans="1:12" ht="38.25" x14ac:dyDescent="0.25">
      <c r="A13" s="11"/>
      <c r="B13" s="11">
        <v>63</v>
      </c>
      <c r="C13" s="11"/>
      <c r="D13" s="11"/>
      <c r="E13" s="11" t="s">
        <v>26</v>
      </c>
      <c r="F13" s="49">
        <v>1884249.9</v>
      </c>
      <c r="G13" s="48">
        <v>2490620.46</v>
      </c>
      <c r="H13" s="48">
        <v>2389322.77</v>
      </c>
      <c r="I13" s="49">
        <f t="shared" ref="I13:I32" si="2">H13/F13*100</f>
        <v>126.80498324558755</v>
      </c>
      <c r="J13" s="49">
        <f t="shared" ref="J13:J36" si="3">H13/G13*100</f>
        <v>95.932833138293589</v>
      </c>
    </row>
    <row r="14" spans="1:12" ht="25.5" x14ac:dyDescent="0.25">
      <c r="A14" s="11"/>
      <c r="B14" s="15"/>
      <c r="C14" s="15">
        <v>636</v>
      </c>
      <c r="D14" s="15"/>
      <c r="E14" s="15" t="s">
        <v>206</v>
      </c>
      <c r="F14" s="44">
        <f>F15+F16</f>
        <v>1884249.9</v>
      </c>
      <c r="G14" s="44"/>
      <c r="H14" s="44">
        <f>SUM(H15:H16)</f>
        <v>2389322.77</v>
      </c>
      <c r="I14" s="43">
        <f t="shared" si="2"/>
        <v>126.80498324558755</v>
      </c>
      <c r="J14" s="43" t="s">
        <v>202</v>
      </c>
    </row>
    <row r="15" spans="1:12" ht="38.25" x14ac:dyDescent="0.25">
      <c r="A15" s="11"/>
      <c r="B15" s="15"/>
      <c r="C15" s="15"/>
      <c r="D15" s="15">
        <v>6361</v>
      </c>
      <c r="E15" s="15" t="s">
        <v>207</v>
      </c>
      <c r="F15" s="44">
        <v>1876880.25</v>
      </c>
      <c r="G15" s="44"/>
      <c r="H15" s="44">
        <v>2381558.3199999998</v>
      </c>
      <c r="I15" s="43">
        <f t="shared" si="2"/>
        <v>126.88919924433111</v>
      </c>
      <c r="J15" s="43" t="s">
        <v>202</v>
      </c>
    </row>
    <row r="16" spans="1:12" ht="38.25" x14ac:dyDescent="0.25">
      <c r="A16" s="11"/>
      <c r="B16" s="15"/>
      <c r="C16" s="15"/>
      <c r="D16" s="15">
        <v>6362</v>
      </c>
      <c r="E16" s="15" t="s">
        <v>208</v>
      </c>
      <c r="F16" s="44">
        <v>7369.65</v>
      </c>
      <c r="G16" s="44"/>
      <c r="H16" s="44">
        <v>7764.45</v>
      </c>
      <c r="I16" s="43">
        <f t="shared" si="2"/>
        <v>105.35710651116403</v>
      </c>
      <c r="J16" s="43" t="s">
        <v>202</v>
      </c>
    </row>
    <row r="17" spans="1:10" x14ac:dyDescent="0.25">
      <c r="A17" s="11"/>
      <c r="B17" s="45">
        <v>64</v>
      </c>
      <c r="C17" s="45"/>
      <c r="D17" s="45"/>
      <c r="E17" s="45" t="s">
        <v>61</v>
      </c>
      <c r="F17" s="97">
        <v>0.12</v>
      </c>
      <c r="G17" s="48">
        <v>2.65</v>
      </c>
      <c r="H17" s="48">
        <f>H18</f>
        <v>0.06</v>
      </c>
      <c r="I17" s="49">
        <f t="shared" si="2"/>
        <v>50</v>
      </c>
      <c r="J17" s="49">
        <f t="shared" si="3"/>
        <v>2.2641509433962264</v>
      </c>
    </row>
    <row r="18" spans="1:10" x14ac:dyDescent="0.25">
      <c r="A18" s="11"/>
      <c r="B18" s="12"/>
      <c r="C18" s="12">
        <v>641</v>
      </c>
      <c r="D18" s="12"/>
      <c r="E18" s="12" t="s">
        <v>209</v>
      </c>
      <c r="F18" s="87">
        <v>0.12</v>
      </c>
      <c r="G18" s="44"/>
      <c r="H18" s="44">
        <v>0.06</v>
      </c>
      <c r="I18" s="43">
        <f t="shared" si="2"/>
        <v>50</v>
      </c>
      <c r="J18" s="43" t="s">
        <v>202</v>
      </c>
    </row>
    <row r="19" spans="1:10" ht="25.5" x14ac:dyDescent="0.25">
      <c r="A19" s="11"/>
      <c r="B19" s="12"/>
      <c r="C19" s="12"/>
      <c r="D19" s="12">
        <v>6413</v>
      </c>
      <c r="E19" s="41" t="s">
        <v>210</v>
      </c>
      <c r="F19" s="87">
        <v>0.12</v>
      </c>
      <c r="G19" s="44"/>
      <c r="H19" s="44">
        <v>0.06</v>
      </c>
      <c r="I19" s="43">
        <f t="shared" si="2"/>
        <v>50</v>
      </c>
      <c r="J19" s="43" t="s">
        <v>202</v>
      </c>
    </row>
    <row r="20" spans="1:10" ht="51" x14ac:dyDescent="0.25">
      <c r="A20" s="11"/>
      <c r="B20" s="11">
        <v>65</v>
      </c>
      <c r="C20" s="11"/>
      <c r="D20" s="11"/>
      <c r="E20" s="46" t="s">
        <v>62</v>
      </c>
      <c r="F20" s="49">
        <v>143617.63</v>
      </c>
      <c r="G20" s="48">
        <v>97634.36</v>
      </c>
      <c r="H20" s="48">
        <f>H21</f>
        <v>68289.63</v>
      </c>
      <c r="I20" s="49">
        <f t="shared" si="2"/>
        <v>47.549614904521128</v>
      </c>
      <c r="J20" s="49">
        <f t="shared" si="3"/>
        <v>69.944259377538813</v>
      </c>
    </row>
    <row r="21" spans="1:10" x14ac:dyDescent="0.25">
      <c r="A21" s="11"/>
      <c r="B21" s="15"/>
      <c r="C21" s="15">
        <v>652</v>
      </c>
      <c r="D21" s="15"/>
      <c r="E21" s="41" t="s">
        <v>211</v>
      </c>
      <c r="F21" s="43">
        <v>143617.63</v>
      </c>
      <c r="G21" s="44"/>
      <c r="H21" s="44">
        <f>H22</f>
        <v>68289.63</v>
      </c>
      <c r="I21" s="43">
        <f t="shared" si="2"/>
        <v>47.549614904521128</v>
      </c>
      <c r="J21" s="43" t="s">
        <v>202</v>
      </c>
    </row>
    <row r="22" spans="1:10" x14ac:dyDescent="0.25">
      <c r="A22" s="11"/>
      <c r="B22" s="15"/>
      <c r="C22" s="15"/>
      <c r="D22" s="15">
        <v>6526</v>
      </c>
      <c r="E22" s="41" t="s">
        <v>212</v>
      </c>
      <c r="F22" s="43">
        <v>143617.63</v>
      </c>
      <c r="G22" s="44"/>
      <c r="H22" s="44">
        <v>68289.63</v>
      </c>
      <c r="I22" s="43">
        <f t="shared" si="2"/>
        <v>47.549614904521128</v>
      </c>
      <c r="J22" s="43" t="s">
        <v>202</v>
      </c>
    </row>
    <row r="23" spans="1:10" ht="38.25" x14ac:dyDescent="0.25">
      <c r="A23" s="12"/>
      <c r="B23" s="45">
        <v>66</v>
      </c>
      <c r="C23" s="45"/>
      <c r="D23" s="45"/>
      <c r="E23" s="46" t="s">
        <v>63</v>
      </c>
      <c r="F23" s="49">
        <v>6389.01</v>
      </c>
      <c r="G23" s="48">
        <v>6102.58</v>
      </c>
      <c r="H23" s="48">
        <f>H24+H26</f>
        <v>17384.54</v>
      </c>
      <c r="I23" s="49">
        <f t="shared" si="2"/>
        <v>272.10068539570295</v>
      </c>
      <c r="J23" s="49">
        <f t="shared" si="3"/>
        <v>284.87197218225737</v>
      </c>
    </row>
    <row r="24" spans="1:10" ht="25.5" x14ac:dyDescent="0.25">
      <c r="A24" s="12"/>
      <c r="B24" s="12"/>
      <c r="C24" s="12">
        <v>661</v>
      </c>
      <c r="D24" s="12"/>
      <c r="E24" s="41" t="s">
        <v>213</v>
      </c>
      <c r="F24" s="43">
        <v>6389.01</v>
      </c>
      <c r="G24" s="44"/>
      <c r="H24" s="44">
        <f>H25</f>
        <v>9460.0300000000007</v>
      </c>
      <c r="I24" s="43">
        <f t="shared" si="2"/>
        <v>148.06722794298335</v>
      </c>
      <c r="J24" s="43" t="s">
        <v>202</v>
      </c>
    </row>
    <row r="25" spans="1:10" ht="25.5" x14ac:dyDescent="0.25">
      <c r="A25" s="12"/>
      <c r="B25" s="12"/>
      <c r="C25" s="12"/>
      <c r="D25" s="12">
        <v>6615</v>
      </c>
      <c r="E25" s="41" t="s">
        <v>214</v>
      </c>
      <c r="F25" s="43">
        <v>6389.01</v>
      </c>
      <c r="G25" s="44"/>
      <c r="H25" s="44">
        <v>9460.0300000000007</v>
      </c>
      <c r="I25" s="43">
        <f t="shared" si="2"/>
        <v>148.06722794298335</v>
      </c>
      <c r="J25" s="43" t="s">
        <v>202</v>
      </c>
    </row>
    <row r="26" spans="1:10" x14ac:dyDescent="0.25">
      <c r="A26" s="12"/>
      <c r="B26" s="12"/>
      <c r="C26" s="12">
        <v>663</v>
      </c>
      <c r="D26" s="12"/>
      <c r="E26" s="41" t="s">
        <v>215</v>
      </c>
      <c r="F26" s="43">
        <v>0</v>
      </c>
      <c r="G26" s="44"/>
      <c r="H26" s="44">
        <f>H27+H28</f>
        <v>7924.51</v>
      </c>
      <c r="I26" s="43">
        <v>792451</v>
      </c>
      <c r="J26" s="43" t="s">
        <v>202</v>
      </c>
    </row>
    <row r="27" spans="1:10" x14ac:dyDescent="0.25">
      <c r="A27" s="12"/>
      <c r="B27" s="12"/>
      <c r="C27" s="12"/>
      <c r="D27" s="12">
        <v>6631</v>
      </c>
      <c r="E27" s="41" t="s">
        <v>216</v>
      </c>
      <c r="F27" s="43">
        <v>0</v>
      </c>
      <c r="G27" s="44"/>
      <c r="H27" s="44">
        <v>2150</v>
      </c>
      <c r="I27" s="43">
        <v>215000</v>
      </c>
      <c r="J27" s="43" t="s">
        <v>202</v>
      </c>
    </row>
    <row r="28" spans="1:10" x14ac:dyDescent="0.25">
      <c r="A28" s="12"/>
      <c r="B28" s="12"/>
      <c r="C28" s="12"/>
      <c r="D28" s="12">
        <v>6632</v>
      </c>
      <c r="E28" s="41" t="s">
        <v>217</v>
      </c>
      <c r="F28" s="43">
        <v>0</v>
      </c>
      <c r="G28" s="44"/>
      <c r="H28" s="44">
        <v>5774.51</v>
      </c>
      <c r="I28" s="43">
        <v>577451</v>
      </c>
      <c r="J28" s="43" t="s">
        <v>202</v>
      </c>
    </row>
    <row r="29" spans="1:10" ht="38.25" x14ac:dyDescent="0.25">
      <c r="A29" s="12"/>
      <c r="B29" s="45">
        <v>67</v>
      </c>
      <c r="C29" s="45"/>
      <c r="D29" s="45"/>
      <c r="E29" s="11" t="s">
        <v>27</v>
      </c>
      <c r="F29" s="49">
        <v>177242</v>
      </c>
      <c r="G29" s="48">
        <v>315598.8</v>
      </c>
      <c r="H29" s="38">
        <f>H30</f>
        <v>309103.44</v>
      </c>
      <c r="I29" s="49">
        <f t="shared" si="2"/>
        <v>174.39627176402885</v>
      </c>
      <c r="J29" s="49">
        <f t="shared" si="3"/>
        <v>97.941893315183719</v>
      </c>
    </row>
    <row r="30" spans="1:10" ht="38.25" x14ac:dyDescent="0.25">
      <c r="A30" s="12"/>
      <c r="B30" s="12"/>
      <c r="C30" s="12">
        <v>671</v>
      </c>
      <c r="D30" s="12"/>
      <c r="E30" s="15" t="s">
        <v>218</v>
      </c>
      <c r="F30" s="43">
        <v>177242</v>
      </c>
      <c r="G30" s="43"/>
      <c r="H30" s="88">
        <f>H31+H32</f>
        <v>309103.44</v>
      </c>
      <c r="I30" s="43">
        <f t="shared" si="2"/>
        <v>174.39627176402885</v>
      </c>
      <c r="J30" s="43" t="s">
        <v>202</v>
      </c>
    </row>
    <row r="31" spans="1:10" ht="25.5" x14ac:dyDescent="0.25">
      <c r="A31" s="12"/>
      <c r="B31" s="12"/>
      <c r="C31" s="12"/>
      <c r="D31" s="12">
        <v>6711</v>
      </c>
      <c r="E31" s="15" t="s">
        <v>219</v>
      </c>
      <c r="F31" s="43">
        <v>166226.01</v>
      </c>
      <c r="G31" s="43"/>
      <c r="H31" s="88">
        <v>182309.31</v>
      </c>
      <c r="I31" s="43">
        <f t="shared" si="2"/>
        <v>109.67556160434819</v>
      </c>
      <c r="J31" s="43" t="s">
        <v>202</v>
      </c>
    </row>
    <row r="32" spans="1:10" ht="25.5" x14ac:dyDescent="0.25">
      <c r="A32" s="12"/>
      <c r="B32" s="12"/>
      <c r="C32" s="12"/>
      <c r="D32" s="12">
        <v>6712</v>
      </c>
      <c r="E32" s="15" t="s">
        <v>220</v>
      </c>
      <c r="F32" s="43">
        <v>11015.99</v>
      </c>
      <c r="G32" s="43"/>
      <c r="H32" s="88">
        <v>126794.13</v>
      </c>
      <c r="I32" s="43">
        <f t="shared" si="2"/>
        <v>1151.0007725134101</v>
      </c>
      <c r="J32" s="43" t="s">
        <v>202</v>
      </c>
    </row>
    <row r="33" spans="1:10" ht="25.5" x14ac:dyDescent="0.25">
      <c r="A33" s="14">
        <v>7</v>
      </c>
      <c r="B33" s="14"/>
      <c r="C33" s="14"/>
      <c r="D33" s="14"/>
      <c r="E33" s="24" t="s">
        <v>7</v>
      </c>
      <c r="F33" s="49">
        <f>F34</f>
        <v>0</v>
      </c>
      <c r="G33" s="49">
        <f t="shared" ref="G33:H33" si="4">G34</f>
        <v>0</v>
      </c>
      <c r="H33" s="49">
        <f t="shared" si="4"/>
        <v>0</v>
      </c>
      <c r="I33" s="49" t="s">
        <v>202</v>
      </c>
      <c r="J33" s="49" t="s">
        <v>202</v>
      </c>
    </row>
    <row r="34" spans="1:10" ht="25.5" x14ac:dyDescent="0.25">
      <c r="A34" s="15"/>
      <c r="B34" s="11">
        <v>72</v>
      </c>
      <c r="C34" s="11"/>
      <c r="D34" s="11"/>
      <c r="E34" s="24" t="s">
        <v>25</v>
      </c>
      <c r="F34" s="49">
        <v>0</v>
      </c>
      <c r="G34" s="48">
        <v>0</v>
      </c>
      <c r="H34" s="48">
        <v>0</v>
      </c>
      <c r="I34" s="49" t="s">
        <v>202</v>
      </c>
      <c r="J34" s="49" t="s">
        <v>202</v>
      </c>
    </row>
    <row r="35" spans="1:10" x14ac:dyDescent="0.25">
      <c r="A35" s="14">
        <v>9</v>
      </c>
      <c r="B35" s="14"/>
      <c r="C35" s="14"/>
      <c r="D35" s="14"/>
      <c r="E35" s="24" t="s">
        <v>64</v>
      </c>
      <c r="F35" s="49">
        <f>F36</f>
        <v>0</v>
      </c>
      <c r="G35" s="49">
        <f t="shared" ref="G35:H35" si="5">G36</f>
        <v>1990.84</v>
      </c>
      <c r="H35" s="49">
        <f t="shared" si="5"/>
        <v>0</v>
      </c>
      <c r="I35" s="49">
        <v>0</v>
      </c>
      <c r="J35" s="49">
        <f t="shared" si="3"/>
        <v>0</v>
      </c>
    </row>
    <row r="36" spans="1:10" x14ac:dyDescent="0.25">
      <c r="A36" s="15"/>
      <c r="B36" s="11">
        <v>92</v>
      </c>
      <c r="C36" s="11"/>
      <c r="D36" s="11"/>
      <c r="E36" s="24" t="s">
        <v>65</v>
      </c>
      <c r="F36" s="49">
        <v>0</v>
      </c>
      <c r="G36" s="48">
        <v>1990.84</v>
      </c>
      <c r="H36" s="48">
        <v>0</v>
      </c>
      <c r="I36" s="49">
        <v>0</v>
      </c>
      <c r="J36" s="49">
        <f t="shared" si="3"/>
        <v>0</v>
      </c>
    </row>
    <row r="39" spans="1:10" ht="15.75" x14ac:dyDescent="0.25">
      <c r="A39" s="258" t="s">
        <v>43</v>
      </c>
      <c r="B39" s="269"/>
      <c r="C39" s="269"/>
      <c r="D39" s="269"/>
      <c r="E39" s="269"/>
      <c r="F39" s="269"/>
      <c r="G39" s="269"/>
      <c r="H39" s="269"/>
      <c r="I39" s="269"/>
      <c r="J39" s="269"/>
    </row>
    <row r="40" spans="1:10" ht="18" x14ac:dyDescent="0.25">
      <c r="A40" s="4"/>
      <c r="B40" s="4"/>
      <c r="C40" s="4"/>
      <c r="D40" s="4"/>
      <c r="E40" s="4"/>
      <c r="F40" s="4"/>
      <c r="G40" s="4"/>
      <c r="H40" s="4"/>
      <c r="I40" s="5"/>
      <c r="J40" s="5"/>
    </row>
    <row r="41" spans="1:10" ht="25.5" x14ac:dyDescent="0.25">
      <c r="A41" s="20" t="s">
        <v>4</v>
      </c>
      <c r="B41" s="19" t="s">
        <v>5</v>
      </c>
      <c r="C41" s="19" t="s">
        <v>204</v>
      </c>
      <c r="D41" s="19" t="s">
        <v>205</v>
      </c>
      <c r="E41" s="19" t="s">
        <v>8</v>
      </c>
      <c r="F41" s="19" t="s">
        <v>32</v>
      </c>
      <c r="G41" s="20" t="s">
        <v>280</v>
      </c>
      <c r="H41" s="20" t="s">
        <v>196</v>
      </c>
      <c r="I41" s="20" t="s">
        <v>197</v>
      </c>
      <c r="J41" s="20" t="s">
        <v>197</v>
      </c>
    </row>
    <row r="42" spans="1:10" x14ac:dyDescent="0.25">
      <c r="A42" s="266">
        <v>1</v>
      </c>
      <c r="B42" s="267"/>
      <c r="C42" s="267"/>
      <c r="D42" s="268"/>
      <c r="E42" s="19">
        <v>2</v>
      </c>
      <c r="F42" s="19">
        <v>3</v>
      </c>
      <c r="G42" s="19">
        <v>4</v>
      </c>
      <c r="H42" s="19">
        <v>5</v>
      </c>
      <c r="I42" s="19" t="s">
        <v>221</v>
      </c>
      <c r="J42" s="19" t="s">
        <v>222</v>
      </c>
    </row>
    <row r="43" spans="1:10" x14ac:dyDescent="0.25">
      <c r="A43" s="33"/>
      <c r="B43" s="34"/>
      <c r="C43" s="34"/>
      <c r="D43" s="34"/>
      <c r="E43" s="32" t="s">
        <v>1</v>
      </c>
      <c r="F43" s="42">
        <f>F44+F96</f>
        <v>2204489.1300000004</v>
      </c>
      <c r="G43" s="42">
        <f>G44+G96</f>
        <v>2911949.69</v>
      </c>
      <c r="H43" s="42">
        <f>H44+H96</f>
        <v>2798490.03</v>
      </c>
      <c r="I43" s="42">
        <f>H43/F43*100</f>
        <v>126.94505914846582</v>
      </c>
      <c r="J43" s="42">
        <f>H43/G43*100</f>
        <v>96.103653150683371</v>
      </c>
    </row>
    <row r="44" spans="1:10" ht="15.75" customHeight="1" x14ac:dyDescent="0.25">
      <c r="A44" s="11">
        <v>3</v>
      </c>
      <c r="B44" s="11"/>
      <c r="C44" s="11"/>
      <c r="D44" s="11"/>
      <c r="E44" s="11" t="s">
        <v>9</v>
      </c>
      <c r="F44" s="49">
        <f>F45+F55+F86+F90+F93</f>
        <v>2184048.0900000003</v>
      </c>
      <c r="G44" s="49">
        <f>SUM(G45:G90)</f>
        <v>2615188.85</v>
      </c>
      <c r="H44" s="49">
        <f>H45+H55+H86+H90+H93</f>
        <v>2654524.48</v>
      </c>
      <c r="I44" s="42">
        <f t="shared" ref="I44:I92" si="6">H44/F44*100</f>
        <v>121.54148492215661</v>
      </c>
      <c r="J44" s="42">
        <f t="shared" ref="J44:J45" si="7">H44/G44*100</f>
        <v>101.5041219680942</v>
      </c>
    </row>
    <row r="45" spans="1:10" ht="15.75" customHeight="1" x14ac:dyDescent="0.25">
      <c r="A45" s="11"/>
      <c r="B45" s="11">
        <v>31</v>
      </c>
      <c r="C45" s="11"/>
      <c r="D45" s="11"/>
      <c r="E45" s="11" t="s">
        <v>10</v>
      </c>
      <c r="F45" s="49">
        <f>F46+F50+F52</f>
        <v>1780839.53</v>
      </c>
      <c r="G45" s="48">
        <v>2092677.83</v>
      </c>
      <c r="H45" s="48">
        <f>H46+H50+H52</f>
        <v>2070092.5100000002</v>
      </c>
      <c r="I45" s="42">
        <f t="shared" si="6"/>
        <v>116.2425067013197</v>
      </c>
      <c r="J45" s="42">
        <f t="shared" si="7"/>
        <v>98.92074548331216</v>
      </c>
    </row>
    <row r="46" spans="1:10" ht="15.75" customHeight="1" x14ac:dyDescent="0.25">
      <c r="A46" s="11"/>
      <c r="B46" s="15"/>
      <c r="C46" s="15">
        <v>311</v>
      </c>
      <c r="D46" s="15"/>
      <c r="E46" s="15" t="s">
        <v>141</v>
      </c>
      <c r="F46" s="43">
        <f>SUM(F47:F49)</f>
        <v>1476725.28</v>
      </c>
      <c r="G46" s="44"/>
      <c r="H46" s="44">
        <f>SUM(H47:H49)</f>
        <v>1709433.61</v>
      </c>
      <c r="I46" s="89">
        <f t="shared" si="6"/>
        <v>115.75840362128831</v>
      </c>
      <c r="J46" s="89" t="s">
        <v>202</v>
      </c>
    </row>
    <row r="47" spans="1:10" ht="15.75" customHeight="1" x14ac:dyDescent="0.25">
      <c r="A47" s="11"/>
      <c r="B47" s="15"/>
      <c r="C47" s="15"/>
      <c r="D47" s="15">
        <v>3111</v>
      </c>
      <c r="E47" s="15" t="s">
        <v>142</v>
      </c>
      <c r="F47" s="43">
        <v>1384697.63</v>
      </c>
      <c r="G47" s="44"/>
      <c r="H47" s="44">
        <v>1615362.24</v>
      </c>
      <c r="I47" s="89">
        <f t="shared" si="6"/>
        <v>116.65812123907516</v>
      </c>
      <c r="J47" s="89" t="s">
        <v>202</v>
      </c>
    </row>
    <row r="48" spans="1:10" ht="15.75" customHeight="1" x14ac:dyDescent="0.25">
      <c r="A48" s="11"/>
      <c r="B48" s="15"/>
      <c r="C48" s="15"/>
      <c r="D48" s="15">
        <v>3113</v>
      </c>
      <c r="E48" s="15" t="s">
        <v>163</v>
      </c>
      <c r="F48" s="43">
        <v>39454.620000000003</v>
      </c>
      <c r="G48" s="44"/>
      <c r="H48" s="44">
        <v>39058.54</v>
      </c>
      <c r="I48" s="89">
        <f t="shared" si="6"/>
        <v>98.99611249582432</v>
      </c>
      <c r="J48" s="89" t="s">
        <v>202</v>
      </c>
    </row>
    <row r="49" spans="1:10" ht="15.75" customHeight="1" x14ac:dyDescent="0.25">
      <c r="A49" s="11"/>
      <c r="B49" s="15"/>
      <c r="C49" s="15"/>
      <c r="D49" s="15">
        <v>3114</v>
      </c>
      <c r="E49" s="15" t="s">
        <v>164</v>
      </c>
      <c r="F49" s="43">
        <v>52573.03</v>
      </c>
      <c r="G49" s="44"/>
      <c r="H49" s="44">
        <v>55012.83</v>
      </c>
      <c r="I49" s="89">
        <f t="shared" si="6"/>
        <v>104.64078254572735</v>
      </c>
      <c r="J49" s="89" t="s">
        <v>202</v>
      </c>
    </row>
    <row r="50" spans="1:10" ht="15.75" customHeight="1" x14ac:dyDescent="0.25">
      <c r="A50" s="11"/>
      <c r="B50" s="15"/>
      <c r="C50" s="15">
        <v>312</v>
      </c>
      <c r="D50" s="15"/>
      <c r="E50" s="15" t="s">
        <v>143</v>
      </c>
      <c r="F50" s="43">
        <f>F51</f>
        <v>61810.33</v>
      </c>
      <c r="G50" s="44"/>
      <c r="H50" s="44">
        <f>H51</f>
        <v>79141.11</v>
      </c>
      <c r="I50" s="89">
        <f t="shared" si="6"/>
        <v>128.03864661457075</v>
      </c>
      <c r="J50" s="89" t="s">
        <v>202</v>
      </c>
    </row>
    <row r="51" spans="1:10" ht="15.75" customHeight="1" x14ac:dyDescent="0.25">
      <c r="A51" s="11"/>
      <c r="B51" s="15"/>
      <c r="C51" s="15"/>
      <c r="D51" s="15">
        <v>3121</v>
      </c>
      <c r="E51" s="15" t="s">
        <v>143</v>
      </c>
      <c r="F51" s="43">
        <v>61810.33</v>
      </c>
      <c r="G51" s="44"/>
      <c r="H51" s="44">
        <v>79141.11</v>
      </c>
      <c r="I51" s="89">
        <f t="shared" si="6"/>
        <v>128.03864661457075</v>
      </c>
      <c r="J51" s="89" t="s">
        <v>202</v>
      </c>
    </row>
    <row r="52" spans="1:10" ht="15.75" customHeight="1" x14ac:dyDescent="0.25">
      <c r="A52" s="11"/>
      <c r="B52" s="15"/>
      <c r="C52" s="15">
        <v>313</v>
      </c>
      <c r="D52" s="15"/>
      <c r="E52" s="15" t="s">
        <v>144</v>
      </c>
      <c r="F52" s="43">
        <f>F53</f>
        <v>242303.92</v>
      </c>
      <c r="G52" s="44"/>
      <c r="H52" s="44">
        <f>H53+H54</f>
        <v>281517.79000000004</v>
      </c>
      <c r="I52" s="89">
        <f t="shared" si="6"/>
        <v>116.18375385755213</v>
      </c>
      <c r="J52" s="89" t="s">
        <v>202</v>
      </c>
    </row>
    <row r="53" spans="1:10" ht="24.75" customHeight="1" x14ac:dyDescent="0.25">
      <c r="A53" s="11"/>
      <c r="B53" s="15"/>
      <c r="C53" s="15"/>
      <c r="D53" s="15">
        <v>3132</v>
      </c>
      <c r="E53" s="15" t="s">
        <v>145</v>
      </c>
      <c r="F53" s="43">
        <v>242303.92</v>
      </c>
      <c r="G53" s="44"/>
      <c r="H53" s="44">
        <v>281201.64</v>
      </c>
      <c r="I53" s="89">
        <f t="shared" si="6"/>
        <v>116.05327722308414</v>
      </c>
      <c r="J53" s="89" t="s">
        <v>202</v>
      </c>
    </row>
    <row r="54" spans="1:10" ht="24.75" customHeight="1" x14ac:dyDescent="0.25">
      <c r="A54" s="11"/>
      <c r="B54" s="15"/>
      <c r="C54" s="15"/>
      <c r="D54" s="15">
        <v>3133</v>
      </c>
      <c r="E54" s="15" t="s">
        <v>223</v>
      </c>
      <c r="F54" s="43">
        <v>0</v>
      </c>
      <c r="G54" s="44"/>
      <c r="H54" s="44">
        <v>316.14999999999998</v>
      </c>
      <c r="I54" s="89">
        <v>31615</v>
      </c>
      <c r="J54" s="89" t="s">
        <v>202</v>
      </c>
    </row>
    <row r="55" spans="1:10" x14ac:dyDescent="0.25">
      <c r="A55" s="12"/>
      <c r="B55" s="45">
        <v>32</v>
      </c>
      <c r="C55" s="45"/>
      <c r="D55" s="45"/>
      <c r="E55" s="45" t="s">
        <v>19</v>
      </c>
      <c r="F55" s="49">
        <f>F56+F61+F68+F78</f>
        <v>311643.13</v>
      </c>
      <c r="G55" s="48">
        <v>449999.23</v>
      </c>
      <c r="H55" s="49">
        <f>H56+H61+H68+H78</f>
        <v>467955.78</v>
      </c>
      <c r="I55" s="42">
        <f t="shared" si="6"/>
        <v>150.15757927986414</v>
      </c>
      <c r="J55" s="42">
        <f t="shared" ref="J55" si="8">H55/G55*100</f>
        <v>103.99035127237886</v>
      </c>
    </row>
    <row r="56" spans="1:10" x14ac:dyDescent="0.25">
      <c r="A56" s="12"/>
      <c r="B56" s="12"/>
      <c r="C56" s="12">
        <v>321</v>
      </c>
      <c r="D56" s="12"/>
      <c r="E56" s="12" t="s">
        <v>111</v>
      </c>
      <c r="F56" s="43">
        <f>SUM(F57:F60)</f>
        <v>62256.079999999994</v>
      </c>
      <c r="G56" s="43">
        <f t="shared" ref="G56:H56" si="9">SUM(G57:G60)</f>
        <v>0</v>
      </c>
      <c r="H56" s="43">
        <f t="shared" si="9"/>
        <v>64840.619999999995</v>
      </c>
      <c r="I56" s="89">
        <f t="shared" si="6"/>
        <v>104.15146600942431</v>
      </c>
      <c r="J56" s="89" t="s">
        <v>202</v>
      </c>
    </row>
    <row r="57" spans="1:10" x14ac:dyDescent="0.25">
      <c r="A57" s="12"/>
      <c r="B57" s="12"/>
      <c r="C57" s="91"/>
      <c r="D57" s="12">
        <v>3211</v>
      </c>
      <c r="E57" s="12" t="s">
        <v>112</v>
      </c>
      <c r="F57" s="43">
        <v>5546.84</v>
      </c>
      <c r="G57" s="44"/>
      <c r="H57" s="44">
        <v>7238.96</v>
      </c>
      <c r="I57" s="89">
        <f t="shared" si="6"/>
        <v>130.50601784078864</v>
      </c>
      <c r="J57" s="89" t="s">
        <v>202</v>
      </c>
    </row>
    <row r="58" spans="1:10" x14ac:dyDescent="0.25">
      <c r="A58" s="12"/>
      <c r="B58" s="12"/>
      <c r="C58" s="91"/>
      <c r="D58" s="12">
        <v>3212</v>
      </c>
      <c r="E58" s="12" t="s">
        <v>146</v>
      </c>
      <c r="F58" s="43">
        <v>55997.7</v>
      </c>
      <c r="G58" s="44"/>
      <c r="H58" s="44">
        <v>56314.86</v>
      </c>
      <c r="I58" s="89">
        <f t="shared" si="6"/>
        <v>100.56638040490948</v>
      </c>
      <c r="J58" s="89" t="s">
        <v>202</v>
      </c>
    </row>
    <row r="59" spans="1:10" x14ac:dyDescent="0.25">
      <c r="A59" s="12"/>
      <c r="B59" s="12"/>
      <c r="C59" s="91"/>
      <c r="D59" s="12">
        <v>3213</v>
      </c>
      <c r="E59" s="12" t="s">
        <v>113</v>
      </c>
      <c r="F59" s="43">
        <v>471.58</v>
      </c>
      <c r="G59" s="44"/>
      <c r="H59" s="44">
        <v>1162.96</v>
      </c>
      <c r="I59" s="89">
        <f t="shared" si="6"/>
        <v>246.60927096144877</v>
      </c>
      <c r="J59" s="89" t="s">
        <v>202</v>
      </c>
    </row>
    <row r="60" spans="1:10" x14ac:dyDescent="0.25">
      <c r="A60" s="12"/>
      <c r="B60" s="12"/>
      <c r="C60" s="91"/>
      <c r="D60" s="12">
        <v>3214</v>
      </c>
      <c r="E60" s="12" t="s">
        <v>114</v>
      </c>
      <c r="F60" s="43">
        <v>239.96</v>
      </c>
      <c r="G60" s="44"/>
      <c r="H60" s="44">
        <v>123.84</v>
      </c>
      <c r="I60" s="89">
        <f t="shared" si="6"/>
        <v>51.608601433572268</v>
      </c>
      <c r="J60" s="89" t="s">
        <v>202</v>
      </c>
    </row>
    <row r="61" spans="1:10" x14ac:dyDescent="0.25">
      <c r="A61" s="12"/>
      <c r="B61" s="12"/>
      <c r="C61" s="12">
        <v>322</v>
      </c>
      <c r="D61" s="12"/>
      <c r="E61" s="12" t="s">
        <v>95</v>
      </c>
      <c r="F61" s="43">
        <f>SUM(F62:F67)</f>
        <v>146185.96000000002</v>
      </c>
      <c r="G61" s="43">
        <f t="shared" ref="G61:H61" si="10">SUM(G62:G67)</f>
        <v>0</v>
      </c>
      <c r="H61" s="43">
        <f t="shared" si="10"/>
        <v>275822.78999999998</v>
      </c>
      <c r="I61" s="89">
        <f t="shared" si="6"/>
        <v>188.67939848669457</v>
      </c>
      <c r="J61" s="89" t="s">
        <v>202</v>
      </c>
    </row>
    <row r="62" spans="1:10" x14ac:dyDescent="0.25">
      <c r="A62" s="12"/>
      <c r="B62" s="12"/>
      <c r="C62" s="91"/>
      <c r="D62" s="12">
        <v>3221</v>
      </c>
      <c r="E62" s="12" t="s">
        <v>115</v>
      </c>
      <c r="F62" s="43">
        <v>24257.5</v>
      </c>
      <c r="G62" s="44"/>
      <c r="H62" s="44">
        <v>30042.37</v>
      </c>
      <c r="I62" s="89">
        <f t="shared" si="6"/>
        <v>123.8477584252293</v>
      </c>
      <c r="J62" s="89" t="s">
        <v>202</v>
      </c>
    </row>
    <row r="63" spans="1:10" x14ac:dyDescent="0.25">
      <c r="A63" s="12"/>
      <c r="B63" s="12"/>
      <c r="C63" s="91"/>
      <c r="D63" s="12">
        <v>3222</v>
      </c>
      <c r="E63" s="12" t="s">
        <v>96</v>
      </c>
      <c r="F63" s="43">
        <v>89558.8</v>
      </c>
      <c r="G63" s="44"/>
      <c r="H63" s="44">
        <v>215122.57</v>
      </c>
      <c r="I63" s="89">
        <f t="shared" si="6"/>
        <v>240.20260432252329</v>
      </c>
      <c r="J63" s="89" t="s">
        <v>202</v>
      </c>
    </row>
    <row r="64" spans="1:10" x14ac:dyDescent="0.25">
      <c r="A64" s="12"/>
      <c r="B64" s="12"/>
      <c r="C64" s="91"/>
      <c r="D64" s="12">
        <v>3223</v>
      </c>
      <c r="E64" s="12" t="s">
        <v>116</v>
      </c>
      <c r="F64" s="43">
        <v>14559.63</v>
      </c>
      <c r="G64" s="44"/>
      <c r="H64" s="44">
        <v>19242.580000000002</v>
      </c>
      <c r="I64" s="89">
        <f t="shared" si="6"/>
        <v>132.16393548462429</v>
      </c>
      <c r="J64" s="89" t="s">
        <v>202</v>
      </c>
    </row>
    <row r="65" spans="1:10" x14ac:dyDescent="0.25">
      <c r="A65" s="12"/>
      <c r="B65" s="12"/>
      <c r="C65" s="91"/>
      <c r="D65" s="12">
        <v>3224</v>
      </c>
      <c r="E65" s="12" t="s">
        <v>137</v>
      </c>
      <c r="F65" s="43">
        <v>4531.2700000000004</v>
      </c>
      <c r="G65" s="44"/>
      <c r="H65" s="44">
        <v>5306.98</v>
      </c>
      <c r="I65" s="89">
        <f t="shared" si="6"/>
        <v>117.11904168147117</v>
      </c>
      <c r="J65" s="89" t="s">
        <v>202</v>
      </c>
    </row>
    <row r="66" spans="1:10" x14ac:dyDescent="0.25">
      <c r="A66" s="12"/>
      <c r="B66" s="12"/>
      <c r="C66" s="91"/>
      <c r="D66" s="12">
        <v>3225</v>
      </c>
      <c r="E66" s="12" t="s">
        <v>117</v>
      </c>
      <c r="F66" s="43">
        <v>12388.94</v>
      </c>
      <c r="G66" s="44"/>
      <c r="H66" s="44">
        <v>4801.79</v>
      </c>
      <c r="I66" s="89">
        <f t="shared" si="6"/>
        <v>38.758683148033647</v>
      </c>
      <c r="J66" s="89" t="s">
        <v>202</v>
      </c>
    </row>
    <row r="67" spans="1:10" x14ac:dyDescent="0.25">
      <c r="A67" s="12"/>
      <c r="B67" s="12"/>
      <c r="C67" s="91"/>
      <c r="D67" s="12">
        <v>3227</v>
      </c>
      <c r="E67" s="12" t="s">
        <v>118</v>
      </c>
      <c r="F67" s="43">
        <v>889.82</v>
      </c>
      <c r="G67" s="44"/>
      <c r="H67" s="44">
        <v>1306.5</v>
      </c>
      <c r="I67" s="89">
        <f t="shared" si="6"/>
        <v>146.82744824796026</v>
      </c>
      <c r="J67" s="89" t="s">
        <v>202</v>
      </c>
    </row>
    <row r="68" spans="1:10" x14ac:dyDescent="0.25">
      <c r="A68" s="12"/>
      <c r="B68" s="12"/>
      <c r="C68" s="12">
        <v>323</v>
      </c>
      <c r="D68" s="12"/>
      <c r="E68" s="12" t="s">
        <v>119</v>
      </c>
      <c r="F68" s="43">
        <f>SUM(F69:F77)</f>
        <v>43223.490000000005</v>
      </c>
      <c r="G68" s="43">
        <f t="shared" ref="G68:H68" si="11">SUM(G69:G77)</f>
        <v>0</v>
      </c>
      <c r="H68" s="43">
        <f t="shared" si="11"/>
        <v>46449.020000000004</v>
      </c>
      <c r="I68" s="89">
        <f t="shared" si="6"/>
        <v>107.46244692411464</v>
      </c>
      <c r="J68" s="89" t="s">
        <v>202</v>
      </c>
    </row>
    <row r="69" spans="1:10" x14ac:dyDescent="0.25">
      <c r="A69" s="12"/>
      <c r="B69" s="12"/>
      <c r="C69" s="91"/>
      <c r="D69" s="12">
        <v>3231</v>
      </c>
      <c r="E69" s="12" t="s">
        <v>120</v>
      </c>
      <c r="F69" s="43">
        <v>3138.62</v>
      </c>
      <c r="G69" s="44"/>
      <c r="H69" s="44">
        <v>3030.46</v>
      </c>
      <c r="I69" s="89">
        <f t="shared" si="6"/>
        <v>96.55389948448682</v>
      </c>
      <c r="J69" s="89" t="s">
        <v>202</v>
      </c>
    </row>
    <row r="70" spans="1:10" x14ac:dyDescent="0.25">
      <c r="A70" s="12"/>
      <c r="B70" s="12"/>
      <c r="C70" s="91"/>
      <c r="D70" s="12">
        <v>3232</v>
      </c>
      <c r="E70" s="12" t="s">
        <v>138</v>
      </c>
      <c r="F70" s="43">
        <v>11794.57</v>
      </c>
      <c r="G70" s="44"/>
      <c r="H70" s="44">
        <v>16710.05</v>
      </c>
      <c r="I70" s="89">
        <f t="shared" si="6"/>
        <v>141.67578809570844</v>
      </c>
      <c r="J70" s="89" t="s">
        <v>202</v>
      </c>
    </row>
    <row r="71" spans="1:10" x14ac:dyDescent="0.25">
      <c r="A71" s="12"/>
      <c r="B71" s="12"/>
      <c r="C71" s="91"/>
      <c r="D71" s="12">
        <v>3233</v>
      </c>
      <c r="E71" s="12" t="s">
        <v>121</v>
      </c>
      <c r="F71" s="43">
        <v>376.27</v>
      </c>
      <c r="G71" s="44"/>
      <c r="H71" s="44">
        <v>376.29</v>
      </c>
      <c r="I71" s="89">
        <f t="shared" si="6"/>
        <v>100.00531533207537</v>
      </c>
      <c r="J71" s="89" t="s">
        <v>202</v>
      </c>
    </row>
    <row r="72" spans="1:10" x14ac:dyDescent="0.25">
      <c r="A72" s="12"/>
      <c r="B72" s="12"/>
      <c r="C72" s="91"/>
      <c r="D72" s="12">
        <v>3234</v>
      </c>
      <c r="E72" s="12" t="s">
        <v>122</v>
      </c>
      <c r="F72" s="43">
        <v>10097.620000000001</v>
      </c>
      <c r="G72" s="44"/>
      <c r="H72" s="44">
        <v>12314.45</v>
      </c>
      <c r="I72" s="89">
        <f t="shared" si="6"/>
        <v>121.95398519651167</v>
      </c>
      <c r="J72" s="89" t="s">
        <v>202</v>
      </c>
    </row>
    <row r="73" spans="1:10" x14ac:dyDescent="0.25">
      <c r="A73" s="12"/>
      <c r="B73" s="12"/>
      <c r="C73" s="91"/>
      <c r="D73" s="12">
        <v>3235</v>
      </c>
      <c r="E73" s="12" t="s">
        <v>123</v>
      </c>
      <c r="F73" s="43">
        <v>2036.71</v>
      </c>
      <c r="G73" s="44"/>
      <c r="H73" s="44">
        <v>2448.83</v>
      </c>
      <c r="I73" s="89">
        <f t="shared" si="6"/>
        <v>120.23459402664101</v>
      </c>
      <c r="J73" s="89" t="s">
        <v>202</v>
      </c>
    </row>
    <row r="74" spans="1:10" x14ac:dyDescent="0.25">
      <c r="A74" s="12"/>
      <c r="B74" s="12"/>
      <c r="C74" s="91"/>
      <c r="D74" s="12">
        <v>3236</v>
      </c>
      <c r="E74" s="12" t="s">
        <v>124</v>
      </c>
      <c r="F74" s="43">
        <v>10455.43</v>
      </c>
      <c r="G74" s="44"/>
      <c r="H74" s="44">
        <v>4998.33</v>
      </c>
      <c r="I74" s="89">
        <f t="shared" si="6"/>
        <v>47.806068234400691</v>
      </c>
      <c r="J74" s="89" t="s">
        <v>202</v>
      </c>
    </row>
    <row r="75" spans="1:10" x14ac:dyDescent="0.25">
      <c r="A75" s="12"/>
      <c r="B75" s="12"/>
      <c r="C75" s="91"/>
      <c r="D75" s="12">
        <v>3237</v>
      </c>
      <c r="E75" s="12" t="s">
        <v>125</v>
      </c>
      <c r="F75" s="43">
        <v>780.69</v>
      </c>
      <c r="G75" s="44"/>
      <c r="H75" s="44">
        <v>2675.08</v>
      </c>
      <c r="I75" s="89">
        <f t="shared" si="6"/>
        <v>342.65585571737819</v>
      </c>
      <c r="J75" s="89" t="s">
        <v>202</v>
      </c>
    </row>
    <row r="76" spans="1:10" x14ac:dyDescent="0.25">
      <c r="A76" s="12"/>
      <c r="B76" s="12"/>
      <c r="C76" s="91"/>
      <c r="D76" s="12">
        <v>3238</v>
      </c>
      <c r="E76" s="12" t="s">
        <v>126</v>
      </c>
      <c r="F76" s="43">
        <v>1947.54</v>
      </c>
      <c r="G76" s="44"/>
      <c r="H76" s="44">
        <v>1876.5</v>
      </c>
      <c r="I76" s="89">
        <f t="shared" si="6"/>
        <v>96.35232139006132</v>
      </c>
      <c r="J76" s="89" t="s">
        <v>202</v>
      </c>
    </row>
    <row r="77" spans="1:10" x14ac:dyDescent="0.25">
      <c r="A77" s="12"/>
      <c r="B77" s="12"/>
      <c r="C77" s="91"/>
      <c r="D77" s="12">
        <v>3239</v>
      </c>
      <c r="E77" s="12" t="s">
        <v>127</v>
      </c>
      <c r="F77" s="43">
        <v>2596.04</v>
      </c>
      <c r="G77" s="44"/>
      <c r="H77" s="44">
        <v>2019.03</v>
      </c>
      <c r="I77" s="89">
        <f t="shared" si="6"/>
        <v>77.773454954469116</v>
      </c>
      <c r="J77" s="89" t="s">
        <v>202</v>
      </c>
    </row>
    <row r="78" spans="1:10" x14ac:dyDescent="0.25">
      <c r="A78" s="12"/>
      <c r="B78" s="12"/>
      <c r="C78" s="12">
        <v>329</v>
      </c>
      <c r="D78" s="12"/>
      <c r="E78" s="12" t="s">
        <v>128</v>
      </c>
      <c r="F78" s="43">
        <f>SUM(F79:F85)</f>
        <v>59977.599999999999</v>
      </c>
      <c r="G78" s="43">
        <f t="shared" ref="G78:H78" si="12">SUM(G79:G85)</f>
        <v>0</v>
      </c>
      <c r="H78" s="43">
        <f t="shared" si="12"/>
        <v>80843.350000000006</v>
      </c>
      <c r="I78" s="89">
        <f t="shared" si="6"/>
        <v>134.78923798218003</v>
      </c>
      <c r="J78" s="89" t="s">
        <v>202</v>
      </c>
    </row>
    <row r="79" spans="1:10" x14ac:dyDescent="0.25">
      <c r="A79" s="12"/>
      <c r="B79" s="12"/>
      <c r="C79" s="91"/>
      <c r="D79" s="12">
        <v>3291</v>
      </c>
      <c r="E79" s="12" t="s">
        <v>224</v>
      </c>
      <c r="F79" s="43">
        <v>0</v>
      </c>
      <c r="G79" s="44"/>
      <c r="H79" s="44">
        <v>0</v>
      </c>
      <c r="I79" s="89">
        <v>0</v>
      </c>
      <c r="J79" s="89" t="s">
        <v>202</v>
      </c>
    </row>
    <row r="80" spans="1:10" x14ac:dyDescent="0.25">
      <c r="A80" s="12"/>
      <c r="B80" s="12"/>
      <c r="C80" s="91"/>
      <c r="D80" s="12">
        <v>3292</v>
      </c>
      <c r="E80" s="12" t="s">
        <v>129</v>
      </c>
      <c r="F80" s="43">
        <v>4182.96</v>
      </c>
      <c r="G80" s="44"/>
      <c r="H80" s="44">
        <v>4509.2</v>
      </c>
      <c r="I80" s="89">
        <f t="shared" si="6"/>
        <v>107.79926176678715</v>
      </c>
      <c r="J80" s="89" t="s">
        <v>202</v>
      </c>
    </row>
    <row r="81" spans="1:10" x14ac:dyDescent="0.25">
      <c r="A81" s="12"/>
      <c r="B81" s="12"/>
      <c r="C81" s="91"/>
      <c r="D81" s="12">
        <v>3293</v>
      </c>
      <c r="E81" s="12" t="s">
        <v>130</v>
      </c>
      <c r="F81" s="43">
        <v>86.13</v>
      </c>
      <c r="G81" s="44"/>
      <c r="H81" s="44">
        <v>35.03</v>
      </c>
      <c r="I81" s="89">
        <f t="shared" si="6"/>
        <v>40.671078602113084</v>
      </c>
      <c r="J81" s="89" t="s">
        <v>202</v>
      </c>
    </row>
    <row r="82" spans="1:10" x14ac:dyDescent="0.25">
      <c r="A82" s="12"/>
      <c r="B82" s="12"/>
      <c r="C82" s="91"/>
      <c r="D82" s="12">
        <v>3294</v>
      </c>
      <c r="E82" s="12" t="s">
        <v>225</v>
      </c>
      <c r="F82" s="43">
        <v>414.34</v>
      </c>
      <c r="G82" s="44"/>
      <c r="H82" s="44">
        <v>256</v>
      </c>
      <c r="I82" s="89">
        <f t="shared" si="6"/>
        <v>61.785007481778251</v>
      </c>
      <c r="J82" s="89" t="s">
        <v>202</v>
      </c>
    </row>
    <row r="83" spans="1:10" x14ac:dyDescent="0.25">
      <c r="A83" s="12"/>
      <c r="B83" s="12"/>
      <c r="C83" s="91"/>
      <c r="D83" s="12">
        <v>3295</v>
      </c>
      <c r="E83" s="12" t="s">
        <v>226</v>
      </c>
      <c r="F83" s="43">
        <v>3016.13</v>
      </c>
      <c r="G83" s="44"/>
      <c r="H83" s="44">
        <v>4062.04</v>
      </c>
      <c r="I83" s="89">
        <f t="shared" si="6"/>
        <v>134.67721882014371</v>
      </c>
      <c r="J83" s="89" t="s">
        <v>202</v>
      </c>
    </row>
    <row r="84" spans="1:10" x14ac:dyDescent="0.25">
      <c r="A84" s="12"/>
      <c r="B84" s="12"/>
      <c r="C84" s="91"/>
      <c r="D84" s="12">
        <v>3296</v>
      </c>
      <c r="E84" s="12" t="s">
        <v>189</v>
      </c>
      <c r="F84" s="43">
        <v>0</v>
      </c>
      <c r="G84" s="44"/>
      <c r="H84" s="44">
        <v>4493.91</v>
      </c>
      <c r="I84" s="89">
        <v>449391</v>
      </c>
      <c r="J84" s="89" t="s">
        <v>202</v>
      </c>
    </row>
    <row r="85" spans="1:10" x14ac:dyDescent="0.25">
      <c r="A85" s="12"/>
      <c r="B85" s="12"/>
      <c r="C85" s="91"/>
      <c r="D85" s="12">
        <v>3299</v>
      </c>
      <c r="E85" s="12" t="s">
        <v>128</v>
      </c>
      <c r="F85" s="43">
        <v>52278.04</v>
      </c>
      <c r="G85" s="44"/>
      <c r="H85" s="44">
        <v>67487.17</v>
      </c>
      <c r="I85" s="89">
        <f t="shared" si="6"/>
        <v>129.09277011915518</v>
      </c>
      <c r="J85" s="89" t="s">
        <v>202</v>
      </c>
    </row>
    <row r="86" spans="1:10" x14ac:dyDescent="0.25">
      <c r="A86" s="12"/>
      <c r="B86" s="45">
        <v>34</v>
      </c>
      <c r="C86" s="45"/>
      <c r="D86" s="45"/>
      <c r="E86" s="45" t="s">
        <v>66</v>
      </c>
      <c r="F86" s="49">
        <f>F87</f>
        <v>1493.2199999999998</v>
      </c>
      <c r="G86" s="48">
        <v>1230.8900000000001</v>
      </c>
      <c r="H86" s="48">
        <f>H87</f>
        <v>9880.15</v>
      </c>
      <c r="I86" s="42">
        <f t="shared" si="6"/>
        <v>661.66740332971699</v>
      </c>
      <c r="J86" s="42">
        <f t="shared" ref="J86:J90" si="13">H86/G86*100</f>
        <v>802.68342418900124</v>
      </c>
    </row>
    <row r="87" spans="1:10" x14ac:dyDescent="0.25">
      <c r="A87" s="12"/>
      <c r="B87" s="12"/>
      <c r="C87" s="12">
        <v>343</v>
      </c>
      <c r="D87" s="12"/>
      <c r="E87" s="12" t="s">
        <v>134</v>
      </c>
      <c r="F87" s="43">
        <f>F88+F89</f>
        <v>1493.2199999999998</v>
      </c>
      <c r="G87" s="43">
        <f t="shared" ref="G87" si="14">G88+G89</f>
        <v>0</v>
      </c>
      <c r="H87" s="43">
        <f>H88+H89</f>
        <v>9880.15</v>
      </c>
      <c r="I87" s="89">
        <f t="shared" si="6"/>
        <v>661.66740332971699</v>
      </c>
      <c r="J87" s="89" t="s">
        <v>202</v>
      </c>
    </row>
    <row r="88" spans="1:10" x14ac:dyDescent="0.25">
      <c r="A88" s="12"/>
      <c r="B88" s="12"/>
      <c r="C88" s="12"/>
      <c r="D88" s="12">
        <v>3431</v>
      </c>
      <c r="E88" s="12" t="s">
        <v>135</v>
      </c>
      <c r="F88" s="43">
        <v>1493.1</v>
      </c>
      <c r="G88" s="44"/>
      <c r="H88" s="44">
        <v>1288.27</v>
      </c>
      <c r="I88" s="89">
        <f t="shared" si="6"/>
        <v>86.281561851182104</v>
      </c>
      <c r="J88" s="89" t="s">
        <v>202</v>
      </c>
    </row>
    <row r="89" spans="1:10" x14ac:dyDescent="0.25">
      <c r="A89" s="12"/>
      <c r="B89" s="12"/>
      <c r="C89" s="12"/>
      <c r="D89" s="12">
        <v>3433</v>
      </c>
      <c r="E89" s="12" t="s">
        <v>188</v>
      </c>
      <c r="F89" s="43">
        <v>0.12</v>
      </c>
      <c r="G89" s="44"/>
      <c r="H89" s="44">
        <v>8591.8799999999992</v>
      </c>
      <c r="I89" s="89">
        <f t="shared" si="6"/>
        <v>7159900</v>
      </c>
      <c r="J89" s="89" t="s">
        <v>202</v>
      </c>
    </row>
    <row r="90" spans="1:10" ht="38.25" x14ac:dyDescent="0.25">
      <c r="A90" s="12"/>
      <c r="B90" s="45">
        <v>37</v>
      </c>
      <c r="C90" s="45"/>
      <c r="D90" s="45"/>
      <c r="E90" s="46" t="s">
        <v>67</v>
      </c>
      <c r="F90" s="49">
        <v>90072.21</v>
      </c>
      <c r="G90" s="48">
        <v>71280.899999999994</v>
      </c>
      <c r="H90" s="48">
        <f>H91</f>
        <v>104686.79</v>
      </c>
      <c r="I90" s="95">
        <f t="shared" si="6"/>
        <v>116.22540403971435</v>
      </c>
      <c r="J90" s="95">
        <f t="shared" si="13"/>
        <v>146.86513498005777</v>
      </c>
    </row>
    <row r="91" spans="1:10" x14ac:dyDescent="0.25">
      <c r="A91" s="12"/>
      <c r="B91" s="12"/>
      <c r="C91" s="12">
        <v>372</v>
      </c>
      <c r="D91" s="12"/>
      <c r="E91" s="41" t="s">
        <v>227</v>
      </c>
      <c r="F91" s="43">
        <f>F92</f>
        <v>90072.21</v>
      </c>
      <c r="G91" s="43">
        <f t="shared" ref="G91:H91" si="15">G92</f>
        <v>0</v>
      </c>
      <c r="H91" s="43">
        <f t="shared" si="15"/>
        <v>104686.79</v>
      </c>
      <c r="I91" s="89">
        <f t="shared" si="6"/>
        <v>116.22540403971435</v>
      </c>
      <c r="J91" s="89" t="s">
        <v>202</v>
      </c>
    </row>
    <row r="92" spans="1:10" x14ac:dyDescent="0.25">
      <c r="A92" s="12"/>
      <c r="B92" s="12"/>
      <c r="C92" s="12"/>
      <c r="D92" s="12">
        <v>3722</v>
      </c>
      <c r="E92" s="41" t="s">
        <v>228</v>
      </c>
      <c r="F92" s="43">
        <v>90072.21</v>
      </c>
      <c r="G92" s="43"/>
      <c r="H92" s="43">
        <v>104686.79</v>
      </c>
      <c r="I92" s="89">
        <f t="shared" si="6"/>
        <v>116.22540403971435</v>
      </c>
      <c r="J92" s="89" t="s">
        <v>202</v>
      </c>
    </row>
    <row r="93" spans="1:10" x14ac:dyDescent="0.25">
      <c r="A93" s="12"/>
      <c r="B93" s="45">
        <v>38</v>
      </c>
      <c r="C93" s="45"/>
      <c r="D93" s="45"/>
      <c r="E93" s="46" t="s">
        <v>192</v>
      </c>
      <c r="F93" s="49">
        <v>0</v>
      </c>
      <c r="G93" s="49">
        <v>0</v>
      </c>
      <c r="H93" s="49">
        <f>H94</f>
        <v>1909.25</v>
      </c>
      <c r="I93" s="42">
        <v>190925</v>
      </c>
      <c r="J93" s="42">
        <v>190925</v>
      </c>
    </row>
    <row r="94" spans="1:10" x14ac:dyDescent="0.25">
      <c r="A94" s="12"/>
      <c r="B94" s="12"/>
      <c r="C94" s="12">
        <v>381</v>
      </c>
      <c r="D94" s="12"/>
      <c r="E94" s="41" t="s">
        <v>216</v>
      </c>
      <c r="F94" s="43">
        <v>0</v>
      </c>
      <c r="G94" s="43"/>
      <c r="H94" s="43">
        <f>H95</f>
        <v>1909.25</v>
      </c>
      <c r="I94" s="89">
        <v>190925</v>
      </c>
      <c r="J94" s="89" t="s">
        <v>202</v>
      </c>
    </row>
    <row r="95" spans="1:10" x14ac:dyDescent="0.25">
      <c r="A95" s="12"/>
      <c r="B95" s="12"/>
      <c r="C95" s="12"/>
      <c r="D95" s="12">
        <v>3812</v>
      </c>
      <c r="E95" s="41" t="s">
        <v>193</v>
      </c>
      <c r="F95" s="43">
        <v>0</v>
      </c>
      <c r="G95" s="43"/>
      <c r="H95" s="43">
        <v>1909.25</v>
      </c>
      <c r="I95" s="89">
        <v>190925</v>
      </c>
      <c r="J95" s="89" t="s">
        <v>202</v>
      </c>
    </row>
    <row r="96" spans="1:10" ht="25.5" x14ac:dyDescent="0.25">
      <c r="A96" s="14">
        <v>4</v>
      </c>
      <c r="B96" s="14"/>
      <c r="C96" s="14"/>
      <c r="D96" s="14"/>
      <c r="E96" s="24" t="s">
        <v>11</v>
      </c>
      <c r="F96" s="49">
        <f>F97+F106</f>
        <v>20441.04</v>
      </c>
      <c r="G96" s="49">
        <f>SUM(G97:G110)</f>
        <v>296760.83999999997</v>
      </c>
      <c r="H96" s="49">
        <f>H97+H106</f>
        <v>143965.54999999999</v>
      </c>
      <c r="I96" s="95">
        <f t="shared" ref="I96:I105" si="16">H96/F96*100</f>
        <v>704.29660134709377</v>
      </c>
      <c r="J96" s="95">
        <f t="shared" ref="J96:J106" si="17">H96/G96*100</f>
        <v>48.512313821459735</v>
      </c>
    </row>
    <row r="97" spans="1:10" ht="25.5" x14ac:dyDescent="0.25">
      <c r="A97" s="14"/>
      <c r="B97" s="14">
        <v>42</v>
      </c>
      <c r="C97" s="14"/>
      <c r="D97" s="14"/>
      <c r="E97" s="24" t="s">
        <v>28</v>
      </c>
      <c r="F97" s="49">
        <f>F98+F104</f>
        <v>20441.04</v>
      </c>
      <c r="G97" s="48">
        <v>97218.84</v>
      </c>
      <c r="H97" s="49">
        <f>H98+H104</f>
        <v>47656.42</v>
      </c>
      <c r="I97" s="95">
        <f t="shared" si="16"/>
        <v>233.1408773721885</v>
      </c>
      <c r="J97" s="95">
        <f t="shared" si="17"/>
        <v>49.019737326633397</v>
      </c>
    </row>
    <row r="98" spans="1:10" x14ac:dyDescent="0.25">
      <c r="A98" s="14"/>
      <c r="B98" s="16"/>
      <c r="C98" s="92">
        <v>422</v>
      </c>
      <c r="D98" s="16"/>
      <c r="E98" s="93" t="s">
        <v>149</v>
      </c>
      <c r="F98" s="43">
        <f>SUM(F99:F103)</f>
        <v>11717.76</v>
      </c>
      <c r="G98" s="43">
        <f t="shared" ref="G98:H98" si="18">SUM(G99:G103)</f>
        <v>0</v>
      </c>
      <c r="H98" s="43">
        <f t="shared" si="18"/>
        <v>40617.799999999996</v>
      </c>
      <c r="I98" s="89">
        <f t="shared" si="16"/>
        <v>346.63451035010098</v>
      </c>
      <c r="J98" s="89" t="s">
        <v>202</v>
      </c>
    </row>
    <row r="99" spans="1:10" x14ac:dyDescent="0.25">
      <c r="A99" s="14"/>
      <c r="B99" s="16"/>
      <c r="C99" s="90"/>
      <c r="D99" s="92">
        <v>4221</v>
      </c>
      <c r="E99" s="94" t="s">
        <v>150</v>
      </c>
      <c r="F99" s="43">
        <v>8801.18</v>
      </c>
      <c r="G99" s="44"/>
      <c r="H99" s="44">
        <v>3047.63</v>
      </c>
      <c r="I99" s="89">
        <f t="shared" si="16"/>
        <v>34.62751585582842</v>
      </c>
      <c r="J99" s="89" t="s">
        <v>202</v>
      </c>
    </row>
    <row r="100" spans="1:10" x14ac:dyDescent="0.25">
      <c r="A100" s="14"/>
      <c r="B100" s="16"/>
      <c r="C100" s="90"/>
      <c r="D100" s="92">
        <v>4222</v>
      </c>
      <c r="E100" s="94" t="s">
        <v>169</v>
      </c>
      <c r="F100" s="43">
        <v>0</v>
      </c>
      <c r="G100" s="44"/>
      <c r="H100" s="44">
        <v>0</v>
      </c>
      <c r="I100" s="89">
        <v>0</v>
      </c>
      <c r="J100" s="89" t="s">
        <v>202</v>
      </c>
    </row>
    <row r="101" spans="1:10" x14ac:dyDescent="0.25">
      <c r="A101" s="14"/>
      <c r="B101" s="16"/>
      <c r="C101" s="90"/>
      <c r="D101" s="92">
        <v>4223</v>
      </c>
      <c r="E101" s="94" t="s">
        <v>229</v>
      </c>
      <c r="F101" s="43">
        <v>0</v>
      </c>
      <c r="G101" s="44"/>
      <c r="H101" s="44">
        <v>1125</v>
      </c>
      <c r="I101" s="89">
        <v>112500</v>
      </c>
      <c r="J101" s="89" t="s">
        <v>202</v>
      </c>
    </row>
    <row r="102" spans="1:10" x14ac:dyDescent="0.25">
      <c r="A102" s="14"/>
      <c r="B102" s="16"/>
      <c r="C102" s="90"/>
      <c r="D102" s="92">
        <v>4226</v>
      </c>
      <c r="E102" s="94" t="s">
        <v>171</v>
      </c>
      <c r="F102" s="43">
        <v>0</v>
      </c>
      <c r="G102" s="44"/>
      <c r="H102" s="44">
        <v>0</v>
      </c>
      <c r="I102" s="89">
        <v>0</v>
      </c>
      <c r="J102" s="89" t="s">
        <v>202</v>
      </c>
    </row>
    <row r="103" spans="1:10" ht="26.25" x14ac:dyDescent="0.25">
      <c r="A103" s="14"/>
      <c r="B103" s="16"/>
      <c r="C103" s="90"/>
      <c r="D103" s="92">
        <v>4227</v>
      </c>
      <c r="E103" s="94" t="s">
        <v>172</v>
      </c>
      <c r="F103" s="43">
        <v>2916.58</v>
      </c>
      <c r="G103" s="44"/>
      <c r="H103" s="44">
        <v>36445.17</v>
      </c>
      <c r="I103" s="89">
        <f t="shared" si="16"/>
        <v>1249.5858162642546</v>
      </c>
      <c r="J103" s="89" t="s">
        <v>202</v>
      </c>
    </row>
    <row r="104" spans="1:10" ht="26.25" x14ac:dyDescent="0.25">
      <c r="A104" s="14"/>
      <c r="B104" s="16"/>
      <c r="C104" s="92">
        <v>424</v>
      </c>
      <c r="D104" s="16"/>
      <c r="E104" s="93" t="s">
        <v>173</v>
      </c>
      <c r="F104" s="43">
        <f>F105</f>
        <v>8723.2800000000007</v>
      </c>
      <c r="G104" s="43">
        <f t="shared" ref="G104:H104" si="19">G105</f>
        <v>0</v>
      </c>
      <c r="H104" s="43">
        <f t="shared" si="19"/>
        <v>7038.62</v>
      </c>
      <c r="I104" s="89">
        <f t="shared" si="16"/>
        <v>80.687768820902221</v>
      </c>
      <c r="J104" s="89" t="s">
        <v>202</v>
      </c>
    </row>
    <row r="105" spans="1:10" x14ac:dyDescent="0.25">
      <c r="A105" s="14"/>
      <c r="B105" s="16"/>
      <c r="C105" s="90"/>
      <c r="D105" s="16">
        <v>4241</v>
      </c>
      <c r="E105" s="94" t="s">
        <v>174</v>
      </c>
      <c r="F105" s="43">
        <v>8723.2800000000007</v>
      </c>
      <c r="G105" s="44"/>
      <c r="H105" s="44">
        <v>7038.62</v>
      </c>
      <c r="I105" s="89">
        <f t="shared" si="16"/>
        <v>80.687768820902221</v>
      </c>
      <c r="J105" s="89" t="s">
        <v>202</v>
      </c>
    </row>
    <row r="106" spans="1:10" ht="25.5" x14ac:dyDescent="0.25">
      <c r="A106" s="14"/>
      <c r="B106" s="11">
        <v>45</v>
      </c>
      <c r="C106" s="11"/>
      <c r="D106" s="11"/>
      <c r="E106" s="24" t="s">
        <v>68</v>
      </c>
      <c r="F106" s="49">
        <v>0</v>
      </c>
      <c r="G106" s="48">
        <v>199542</v>
      </c>
      <c r="H106" s="38">
        <f>H107+H109</f>
        <v>96309.13</v>
      </c>
      <c r="I106" s="95">
        <v>9630913</v>
      </c>
      <c r="J106" s="95">
        <f t="shared" si="17"/>
        <v>48.265092060819278</v>
      </c>
    </row>
    <row r="107" spans="1:10" ht="26.25" x14ac:dyDescent="0.25">
      <c r="A107" s="14"/>
      <c r="B107" s="16"/>
      <c r="C107" s="92">
        <v>451</v>
      </c>
      <c r="D107" s="16"/>
      <c r="E107" s="94" t="s">
        <v>103</v>
      </c>
      <c r="F107" s="43">
        <v>0</v>
      </c>
      <c r="G107" s="44"/>
      <c r="H107" s="44">
        <f>H108</f>
        <v>93059.13</v>
      </c>
      <c r="I107" s="96">
        <v>9305913</v>
      </c>
      <c r="J107" s="96" t="s">
        <v>202</v>
      </c>
    </row>
    <row r="108" spans="1:10" ht="26.25" x14ac:dyDescent="0.25">
      <c r="A108" s="14"/>
      <c r="B108" s="16"/>
      <c r="C108" s="90"/>
      <c r="D108" s="16">
        <v>4511</v>
      </c>
      <c r="E108" s="94" t="s">
        <v>103</v>
      </c>
      <c r="F108" s="43">
        <v>0</v>
      </c>
      <c r="G108" s="44"/>
      <c r="H108" s="44">
        <v>93059.13</v>
      </c>
      <c r="I108" s="96">
        <v>9305913</v>
      </c>
      <c r="J108" s="96" t="s">
        <v>202</v>
      </c>
    </row>
    <row r="109" spans="1:10" x14ac:dyDescent="0.25">
      <c r="A109" s="14"/>
      <c r="B109" s="16"/>
      <c r="C109" s="92">
        <v>452</v>
      </c>
      <c r="D109" s="16"/>
      <c r="E109" s="94" t="s">
        <v>230</v>
      </c>
      <c r="F109" s="43">
        <v>0</v>
      </c>
      <c r="G109" s="44"/>
      <c r="H109" s="44">
        <f>H110</f>
        <v>3250</v>
      </c>
      <c r="I109" s="96">
        <v>325000</v>
      </c>
      <c r="J109" s="96" t="s">
        <v>202</v>
      </c>
    </row>
    <row r="110" spans="1:10" x14ac:dyDescent="0.25">
      <c r="A110" s="15"/>
      <c r="B110" s="15"/>
      <c r="C110" s="15"/>
      <c r="D110" s="15">
        <v>4521</v>
      </c>
      <c r="E110" s="94" t="s">
        <v>230</v>
      </c>
      <c r="F110" s="43">
        <v>0</v>
      </c>
      <c r="G110" s="44"/>
      <c r="H110" s="85">
        <v>3250</v>
      </c>
      <c r="I110" s="96">
        <v>325000</v>
      </c>
      <c r="J110" s="96" t="s">
        <v>202</v>
      </c>
    </row>
    <row r="113" spans="1:10" x14ac:dyDescent="0.25">
      <c r="A113" s="14"/>
      <c r="B113" s="11"/>
      <c r="C113" s="11"/>
      <c r="D113" s="11"/>
      <c r="E113" s="98" t="s">
        <v>231</v>
      </c>
      <c r="F113" s="103">
        <v>2211498.66</v>
      </c>
      <c r="G113" s="103">
        <v>2585953.9299999997</v>
      </c>
      <c r="H113" s="103">
        <v>2784100.44</v>
      </c>
      <c r="I113" s="101">
        <f t="shared" ref="I113:I115" si="20">H113/F113*100</f>
        <v>125.89202473222387</v>
      </c>
      <c r="J113" s="101">
        <f t="shared" ref="J113:J115" si="21">H113/G113*100</f>
        <v>107.6624145427061</v>
      </c>
    </row>
    <row r="114" spans="1:10" x14ac:dyDescent="0.25">
      <c r="A114" s="14"/>
      <c r="B114" s="16"/>
      <c r="C114" s="92"/>
      <c r="D114" s="16"/>
      <c r="E114" s="102" t="s">
        <v>232</v>
      </c>
      <c r="F114" s="99">
        <v>6781.49</v>
      </c>
      <c r="G114" s="100">
        <v>13791.01</v>
      </c>
      <c r="H114" s="100">
        <v>13588.98</v>
      </c>
      <c r="I114" s="101">
        <f t="shared" si="20"/>
        <v>200.38339656919052</v>
      </c>
      <c r="J114" s="101">
        <f t="shared" si="21"/>
        <v>98.535060158755599</v>
      </c>
    </row>
    <row r="115" spans="1:10" x14ac:dyDescent="0.25">
      <c r="A115" s="14"/>
      <c r="B115" s="16"/>
      <c r="C115" s="90"/>
      <c r="D115" s="16"/>
      <c r="E115" s="102" t="s">
        <v>233</v>
      </c>
      <c r="F115" s="99">
        <v>2204489.13</v>
      </c>
      <c r="G115" s="100">
        <v>2587944.7699999996</v>
      </c>
      <c r="H115" s="100">
        <v>2798490.03</v>
      </c>
      <c r="I115" s="101">
        <f t="shared" si="20"/>
        <v>126.94505914846583</v>
      </c>
      <c r="J115" s="101">
        <f t="shared" si="21"/>
        <v>108.13561643357636</v>
      </c>
    </row>
  </sheetData>
  <mergeCells count="7">
    <mergeCell ref="A42:D42"/>
    <mergeCell ref="A39:J39"/>
    <mergeCell ref="A1:J1"/>
    <mergeCell ref="A3:J3"/>
    <mergeCell ref="A5:J5"/>
    <mergeCell ref="A7:J7"/>
    <mergeCell ref="A10:D10"/>
  </mergeCells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2"/>
  <sheetViews>
    <sheetView topLeftCell="A34" workbookViewId="0">
      <selection activeCell="C49" sqref="C49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258" t="s">
        <v>195</v>
      </c>
      <c r="B1" s="258"/>
      <c r="C1" s="258"/>
      <c r="D1" s="258"/>
      <c r="E1" s="258"/>
      <c r="F1" s="258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258" t="s">
        <v>17</v>
      </c>
      <c r="B3" s="258"/>
      <c r="C3" s="258"/>
      <c r="D3" s="258"/>
      <c r="E3" s="258"/>
      <c r="F3" s="258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258" t="s">
        <v>3</v>
      </c>
      <c r="B5" s="258"/>
      <c r="C5" s="258"/>
      <c r="D5" s="258"/>
      <c r="E5" s="258"/>
      <c r="F5" s="258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258" t="s">
        <v>44</v>
      </c>
      <c r="B7" s="258"/>
      <c r="C7" s="258"/>
      <c r="D7" s="258"/>
      <c r="E7" s="258"/>
      <c r="F7" s="258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0" t="s">
        <v>46</v>
      </c>
      <c r="B9" s="19" t="s">
        <v>32</v>
      </c>
      <c r="C9" s="20" t="s">
        <v>280</v>
      </c>
      <c r="D9" s="20" t="s">
        <v>196</v>
      </c>
      <c r="E9" s="20" t="s">
        <v>197</v>
      </c>
      <c r="F9" s="20" t="s">
        <v>197</v>
      </c>
    </row>
    <row r="10" spans="1:10" x14ac:dyDescent="0.25">
      <c r="A10" s="20">
        <v>1</v>
      </c>
      <c r="B10" s="19">
        <v>2</v>
      </c>
      <c r="C10" s="19">
        <v>3</v>
      </c>
      <c r="D10" s="19">
        <v>4</v>
      </c>
      <c r="E10" s="19" t="s">
        <v>198</v>
      </c>
      <c r="F10" s="19" t="s">
        <v>199</v>
      </c>
    </row>
    <row r="11" spans="1:10" x14ac:dyDescent="0.25">
      <c r="A11" s="35" t="s">
        <v>0</v>
      </c>
      <c r="B11" s="42">
        <f>B12+B14+B16+B20+B25+B27</f>
        <v>2211498.6500000004</v>
      </c>
      <c r="C11" s="42">
        <f t="shared" ref="C11:D11" si="0">C12+C14+C16+C20+C25+C27</f>
        <v>2909958.8499999996</v>
      </c>
      <c r="D11" s="42">
        <f t="shared" si="0"/>
        <v>2784100.4400000004</v>
      </c>
      <c r="E11" s="42">
        <f>D11/B11*100</f>
        <v>125.89202530148505</v>
      </c>
      <c r="F11" s="42">
        <f>D11/C11*100</f>
        <v>95.674907567851037</v>
      </c>
    </row>
    <row r="12" spans="1:10" x14ac:dyDescent="0.25">
      <c r="A12" s="24" t="s">
        <v>49</v>
      </c>
      <c r="B12" s="47">
        <f>B13</f>
        <v>26861.11</v>
      </c>
      <c r="C12" s="47">
        <f t="shared" ref="C12:D12" si="1">C13</f>
        <v>157212.76999999999</v>
      </c>
      <c r="D12" s="47">
        <f t="shared" si="1"/>
        <v>150717.4</v>
      </c>
      <c r="E12" s="42">
        <f t="shared" ref="E12:E26" si="2">D12/B12*100</f>
        <v>561.09892703615003</v>
      </c>
      <c r="F12" s="42">
        <f t="shared" ref="F12:F28" si="3">D12/C12*100</f>
        <v>95.868420866829069</v>
      </c>
    </row>
    <row r="13" spans="1:10" x14ac:dyDescent="0.25">
      <c r="A13" s="13" t="s">
        <v>69</v>
      </c>
      <c r="B13" s="44">
        <v>26861.11</v>
      </c>
      <c r="C13" s="44">
        <v>157212.76999999999</v>
      </c>
      <c r="D13" s="85">
        <v>150717.4</v>
      </c>
      <c r="E13" s="42">
        <f t="shared" si="2"/>
        <v>561.09892703615003</v>
      </c>
      <c r="F13" s="42">
        <f t="shared" si="3"/>
        <v>95.868420866829069</v>
      </c>
    </row>
    <row r="14" spans="1:10" x14ac:dyDescent="0.25">
      <c r="A14" s="46" t="s">
        <v>51</v>
      </c>
      <c r="B14" s="48">
        <f>B15</f>
        <v>6389.12</v>
      </c>
      <c r="C14" s="48">
        <f t="shared" ref="C14:D14" si="4">C15</f>
        <v>4778.01</v>
      </c>
      <c r="D14" s="48">
        <f t="shared" si="4"/>
        <v>9460.09</v>
      </c>
      <c r="E14" s="42">
        <f t="shared" si="2"/>
        <v>148.06561780026044</v>
      </c>
      <c r="F14" s="42">
        <f t="shared" si="3"/>
        <v>197.99226037618172</v>
      </c>
    </row>
    <row r="15" spans="1:10" x14ac:dyDescent="0.25">
      <c r="A15" s="13" t="s">
        <v>76</v>
      </c>
      <c r="B15" s="43">
        <v>6389.12</v>
      </c>
      <c r="C15" s="44">
        <v>4778.01</v>
      </c>
      <c r="D15" s="44">
        <v>9460.09</v>
      </c>
      <c r="E15" s="42">
        <f t="shared" si="2"/>
        <v>148.06561780026044</v>
      </c>
      <c r="F15" s="42">
        <f t="shared" si="3"/>
        <v>197.99226037618172</v>
      </c>
    </row>
    <row r="16" spans="1:10" ht="25.5" x14ac:dyDescent="0.25">
      <c r="A16" s="11" t="s">
        <v>48</v>
      </c>
      <c r="B16" s="49">
        <f>SUM(B17:B19)</f>
        <v>212962.01</v>
      </c>
      <c r="C16" s="49">
        <f t="shared" ref="C16:D16" si="5">SUM(C17:C19)</f>
        <v>169307.01</v>
      </c>
      <c r="D16" s="49">
        <f t="shared" si="5"/>
        <v>152234.77000000002</v>
      </c>
      <c r="E16" s="42">
        <f t="shared" si="2"/>
        <v>71.484472747040655</v>
      </c>
      <c r="F16" s="42">
        <f t="shared" si="3"/>
        <v>89.91640098068001</v>
      </c>
    </row>
    <row r="17" spans="1:6" ht="25.5" x14ac:dyDescent="0.25">
      <c r="A17" s="17" t="s">
        <v>70</v>
      </c>
      <c r="B17" s="43">
        <v>80241.23</v>
      </c>
      <c r="C17" s="44">
        <v>85874</v>
      </c>
      <c r="D17" s="44">
        <v>85874</v>
      </c>
      <c r="E17" s="42">
        <f t="shared" si="2"/>
        <v>107.01979518509374</v>
      </c>
      <c r="F17" s="42">
        <f t="shared" si="3"/>
        <v>100</v>
      </c>
    </row>
    <row r="18" spans="1:6" ht="25.5" x14ac:dyDescent="0.25">
      <c r="A18" s="17" t="s">
        <v>71</v>
      </c>
      <c r="B18" s="43">
        <v>132720.78</v>
      </c>
      <c r="C18" s="44">
        <v>83433.009999999995</v>
      </c>
      <c r="D18" s="44">
        <v>66360.77</v>
      </c>
      <c r="E18" s="42">
        <f t="shared" si="2"/>
        <v>50.000286315375789</v>
      </c>
      <c r="F18" s="42">
        <f t="shared" si="3"/>
        <v>79.537787261900306</v>
      </c>
    </row>
    <row r="19" spans="1:6" ht="25.5" x14ac:dyDescent="0.25">
      <c r="A19" s="17" t="s">
        <v>72</v>
      </c>
      <c r="B19" s="43">
        <v>0</v>
      </c>
      <c r="C19" s="44">
        <v>0</v>
      </c>
      <c r="D19" s="44">
        <v>0</v>
      </c>
      <c r="E19" s="42">
        <v>0</v>
      </c>
      <c r="F19" s="42">
        <v>0</v>
      </c>
    </row>
    <row r="20" spans="1:6" x14ac:dyDescent="0.25">
      <c r="A20" s="35" t="s">
        <v>47</v>
      </c>
      <c r="B20" s="49">
        <f>SUM(B21:B24)</f>
        <v>1965020.96</v>
      </c>
      <c r="C20" s="49">
        <f t="shared" ref="C20:D20" si="6">SUM(C21:C24)</f>
        <v>2573086.6999999997</v>
      </c>
      <c r="D20" s="49">
        <f t="shared" si="6"/>
        <v>2460334.81</v>
      </c>
      <c r="E20" s="42">
        <f t="shared" si="2"/>
        <v>125.20654283504437</v>
      </c>
      <c r="F20" s="42">
        <f t="shared" si="3"/>
        <v>95.618029893823646</v>
      </c>
    </row>
    <row r="21" spans="1:6" ht="38.25" x14ac:dyDescent="0.25">
      <c r="A21" s="17" t="s">
        <v>73</v>
      </c>
      <c r="B21" s="43">
        <v>7847.49</v>
      </c>
      <c r="C21" s="44">
        <v>9155.44</v>
      </c>
      <c r="D21" s="44">
        <v>9155.44</v>
      </c>
      <c r="E21" s="42">
        <f t="shared" si="2"/>
        <v>116.66711266914645</v>
      </c>
      <c r="F21" s="42">
        <f t="shared" si="3"/>
        <v>100</v>
      </c>
    </row>
    <row r="22" spans="1:6" x14ac:dyDescent="0.25">
      <c r="A22" s="17" t="s">
        <v>194</v>
      </c>
      <c r="B22" s="43">
        <v>0</v>
      </c>
      <c r="C22" s="44">
        <v>0</v>
      </c>
      <c r="D22" s="44"/>
      <c r="E22" s="42">
        <v>0</v>
      </c>
      <c r="F22" s="42">
        <v>0</v>
      </c>
    </row>
    <row r="23" spans="1:6" x14ac:dyDescent="0.25">
      <c r="A23" s="13" t="s">
        <v>74</v>
      </c>
      <c r="B23" s="43">
        <v>1894881.3</v>
      </c>
      <c r="C23" s="44">
        <v>2500574.67</v>
      </c>
      <c r="D23" s="44">
        <v>2387822.77</v>
      </c>
      <c r="E23" s="42">
        <f t="shared" si="2"/>
        <v>126.01437198203391</v>
      </c>
      <c r="F23" s="42">
        <f t="shared" si="3"/>
        <v>95.490960483895492</v>
      </c>
    </row>
    <row r="24" spans="1:6" x14ac:dyDescent="0.25">
      <c r="A24" s="13" t="s">
        <v>75</v>
      </c>
      <c r="B24" s="43">
        <v>62292.17</v>
      </c>
      <c r="C24" s="44">
        <v>63356.59</v>
      </c>
      <c r="D24" s="44">
        <v>63356.6</v>
      </c>
      <c r="E24" s="42">
        <f t="shared" si="2"/>
        <v>101.70877013916837</v>
      </c>
      <c r="F24" s="42">
        <f t="shared" si="3"/>
        <v>100.00001578367777</v>
      </c>
    </row>
    <row r="25" spans="1:6" x14ac:dyDescent="0.25">
      <c r="A25" s="45" t="s">
        <v>77</v>
      </c>
      <c r="B25" s="49">
        <f>B26</f>
        <v>265.45</v>
      </c>
      <c r="C25" s="49">
        <f t="shared" ref="C25:D25" si="7">C26</f>
        <v>5176.1899999999996</v>
      </c>
      <c r="D25" s="49">
        <f t="shared" si="7"/>
        <v>11353.37</v>
      </c>
      <c r="E25" s="42">
        <f t="shared" si="2"/>
        <v>4277.0276888302888</v>
      </c>
      <c r="F25" s="42">
        <f t="shared" si="3"/>
        <v>219.33835504492691</v>
      </c>
    </row>
    <row r="26" spans="1:6" x14ac:dyDescent="0.25">
      <c r="A26" s="13" t="s">
        <v>79</v>
      </c>
      <c r="B26" s="43">
        <v>265.45</v>
      </c>
      <c r="C26" s="44">
        <v>5176.1899999999996</v>
      </c>
      <c r="D26" s="44">
        <v>11353.37</v>
      </c>
      <c r="E26" s="42">
        <f t="shared" si="2"/>
        <v>4277.0276888302888</v>
      </c>
      <c r="F26" s="42">
        <f t="shared" si="3"/>
        <v>219.33835504492691</v>
      </c>
    </row>
    <row r="27" spans="1:6" ht="25.5" x14ac:dyDescent="0.25">
      <c r="A27" s="46" t="s">
        <v>78</v>
      </c>
      <c r="B27" s="49">
        <f>B28</f>
        <v>0</v>
      </c>
      <c r="C27" s="49">
        <f t="shared" ref="C27:D27" si="8">C28</f>
        <v>398.17</v>
      </c>
      <c r="D27" s="49">
        <f t="shared" si="8"/>
        <v>0</v>
      </c>
      <c r="E27" s="42">
        <v>0</v>
      </c>
      <c r="F27" s="42">
        <f t="shared" si="3"/>
        <v>0</v>
      </c>
    </row>
    <row r="28" spans="1:6" ht="25.5" x14ac:dyDescent="0.25">
      <c r="A28" s="17" t="s">
        <v>80</v>
      </c>
      <c r="B28" s="43">
        <v>0</v>
      </c>
      <c r="C28" s="44">
        <v>398.17</v>
      </c>
      <c r="D28" s="44">
        <v>0</v>
      </c>
      <c r="E28" s="42">
        <v>0</v>
      </c>
      <c r="F28" s="42">
        <f t="shared" si="3"/>
        <v>0</v>
      </c>
    </row>
    <row r="31" spans="1:6" ht="15.75" customHeight="1" x14ac:dyDescent="0.25">
      <c r="A31" s="258" t="s">
        <v>45</v>
      </c>
      <c r="B31" s="258"/>
      <c r="C31" s="258"/>
      <c r="D31" s="258"/>
      <c r="E31" s="258"/>
      <c r="F31" s="258"/>
    </row>
    <row r="32" spans="1:6" ht="18" x14ac:dyDescent="0.25">
      <c r="A32" s="4"/>
      <c r="B32" s="4"/>
      <c r="C32" s="4"/>
      <c r="D32" s="4"/>
      <c r="E32" s="5"/>
      <c r="F32" s="5"/>
    </row>
    <row r="33" spans="1:6" x14ac:dyDescent="0.25">
      <c r="A33" s="20" t="s">
        <v>46</v>
      </c>
      <c r="B33" s="19" t="s">
        <v>32</v>
      </c>
      <c r="C33" s="20" t="s">
        <v>280</v>
      </c>
      <c r="D33" s="20" t="s">
        <v>196</v>
      </c>
      <c r="E33" s="20" t="s">
        <v>197</v>
      </c>
      <c r="F33" s="20" t="s">
        <v>197</v>
      </c>
    </row>
    <row r="34" spans="1:6" x14ac:dyDescent="0.25">
      <c r="A34" s="20">
        <v>1</v>
      </c>
      <c r="B34" s="19">
        <v>2</v>
      </c>
      <c r="C34" s="19">
        <v>3</v>
      </c>
      <c r="D34" s="19">
        <v>4</v>
      </c>
      <c r="E34" s="19" t="s">
        <v>198</v>
      </c>
      <c r="F34" s="19" t="s">
        <v>199</v>
      </c>
    </row>
    <row r="35" spans="1:6" x14ac:dyDescent="0.25">
      <c r="A35" s="35" t="s">
        <v>1</v>
      </c>
      <c r="B35" s="42">
        <f>B36+B38+B40+B44+B49+B51</f>
        <v>2204489.1399999997</v>
      </c>
      <c r="C35" s="42">
        <f t="shared" ref="C35:D35" si="9">C36+C38+C40+C44+C49+C51</f>
        <v>2911949.6899999995</v>
      </c>
      <c r="D35" s="42">
        <f t="shared" si="9"/>
        <v>2798490.0300000003</v>
      </c>
      <c r="E35" s="42">
        <f t="shared" ref="E35:E50" si="10">D35/B35*100</f>
        <v>126.94505857261791</v>
      </c>
      <c r="F35" s="42">
        <f t="shared" ref="F35:F52" si="11">D35/C35*100</f>
        <v>96.103653150683414</v>
      </c>
    </row>
    <row r="36" spans="1:6" ht="15.75" customHeight="1" x14ac:dyDescent="0.25">
      <c r="A36" s="24" t="s">
        <v>49</v>
      </c>
      <c r="B36" s="49">
        <f>B37</f>
        <v>26861.11</v>
      </c>
      <c r="C36" s="49">
        <f t="shared" ref="C36:D36" si="12">C37</f>
        <v>157212.76999999999</v>
      </c>
      <c r="D36" s="49">
        <f t="shared" si="12"/>
        <v>150717.4</v>
      </c>
      <c r="E36" s="42">
        <f t="shared" si="10"/>
        <v>561.09892703615003</v>
      </c>
      <c r="F36" s="42">
        <f t="shared" si="11"/>
        <v>95.868420866829069</v>
      </c>
    </row>
    <row r="37" spans="1:6" x14ac:dyDescent="0.25">
      <c r="A37" s="13" t="s">
        <v>69</v>
      </c>
      <c r="B37" s="43">
        <v>26861.11</v>
      </c>
      <c r="C37" s="44">
        <v>157212.76999999999</v>
      </c>
      <c r="D37" s="85">
        <v>150717.4</v>
      </c>
      <c r="E37" s="42">
        <f t="shared" si="10"/>
        <v>561.09892703615003</v>
      </c>
      <c r="F37" s="42">
        <f t="shared" si="11"/>
        <v>95.868420866829069</v>
      </c>
    </row>
    <row r="38" spans="1:6" x14ac:dyDescent="0.25">
      <c r="A38" s="46" t="s">
        <v>51</v>
      </c>
      <c r="B38" s="49">
        <f>B39</f>
        <v>5125.6499999999996</v>
      </c>
      <c r="C38" s="49">
        <f t="shared" ref="C38:D38" si="13">C39</f>
        <v>4778.01</v>
      </c>
      <c r="D38" s="49">
        <f t="shared" si="13"/>
        <v>9511.6200000000008</v>
      </c>
      <c r="E38" s="42">
        <f t="shared" si="10"/>
        <v>185.56904977905245</v>
      </c>
      <c r="F38" s="42">
        <f t="shared" si="11"/>
        <v>199.07074284063867</v>
      </c>
    </row>
    <row r="39" spans="1:6" x14ac:dyDescent="0.25">
      <c r="A39" s="13" t="s">
        <v>76</v>
      </c>
      <c r="B39" s="43">
        <v>5125.6499999999996</v>
      </c>
      <c r="C39" s="44">
        <v>4778.01</v>
      </c>
      <c r="D39" s="44">
        <v>9511.6200000000008</v>
      </c>
      <c r="E39" s="42">
        <f t="shared" si="10"/>
        <v>185.56904977905245</v>
      </c>
      <c r="F39" s="42">
        <f t="shared" si="11"/>
        <v>199.07074284063867</v>
      </c>
    </row>
    <row r="40" spans="1:6" ht="25.5" x14ac:dyDescent="0.25">
      <c r="A40" s="11" t="s">
        <v>48</v>
      </c>
      <c r="B40" s="49">
        <f>SUM(B41:B43)</f>
        <v>210893.34999999998</v>
      </c>
      <c r="C40" s="49">
        <f t="shared" ref="C40:D40" si="14">SUM(C41:C43)</f>
        <v>171297.85</v>
      </c>
      <c r="D40" s="49">
        <f t="shared" si="14"/>
        <v>154543.25</v>
      </c>
      <c r="E40" s="42">
        <f t="shared" si="10"/>
        <v>73.280285983412952</v>
      </c>
      <c r="F40" s="42">
        <f t="shared" si="11"/>
        <v>90.219024932303583</v>
      </c>
    </row>
    <row r="41" spans="1:6" ht="25.5" x14ac:dyDescent="0.25">
      <c r="A41" s="17" t="s">
        <v>70</v>
      </c>
      <c r="B41" s="43">
        <v>80241.23</v>
      </c>
      <c r="C41" s="44">
        <v>85874</v>
      </c>
      <c r="D41" s="44">
        <v>85874</v>
      </c>
      <c r="E41" s="42">
        <f t="shared" si="10"/>
        <v>107.01979518509374</v>
      </c>
      <c r="F41" s="42">
        <f t="shared" si="11"/>
        <v>100</v>
      </c>
    </row>
    <row r="42" spans="1:6" ht="25.5" x14ac:dyDescent="0.25">
      <c r="A42" s="17" t="s">
        <v>71</v>
      </c>
      <c r="B42" s="43">
        <v>130652.12</v>
      </c>
      <c r="C42" s="44">
        <v>83433.009999999995</v>
      </c>
      <c r="D42" s="44">
        <v>68669.25</v>
      </c>
      <c r="E42" s="42">
        <f t="shared" si="10"/>
        <v>52.55884864325202</v>
      </c>
      <c r="F42" s="42">
        <f t="shared" si="11"/>
        <v>82.304653757547527</v>
      </c>
    </row>
    <row r="43" spans="1:6" ht="25.5" x14ac:dyDescent="0.25">
      <c r="A43" s="17" t="s">
        <v>72</v>
      </c>
      <c r="B43" s="43"/>
      <c r="C43" s="44">
        <v>1990.84</v>
      </c>
      <c r="D43" s="44"/>
      <c r="E43" s="42">
        <v>0</v>
      </c>
      <c r="F43" s="42">
        <f t="shared" si="11"/>
        <v>0</v>
      </c>
    </row>
    <row r="44" spans="1:6" x14ac:dyDescent="0.25">
      <c r="A44" s="35" t="s">
        <v>47</v>
      </c>
      <c r="B44" s="49">
        <f>SUM(B45:B48)</f>
        <v>1961347.2699999998</v>
      </c>
      <c r="C44" s="49">
        <f t="shared" ref="C44:D44" si="15">SUM(C45:C48)</f>
        <v>2573086.6999999997</v>
      </c>
      <c r="D44" s="49">
        <f t="shared" si="15"/>
        <v>2474124.8000000003</v>
      </c>
      <c r="E44" s="42">
        <f t="shared" si="10"/>
        <v>126.14414784384411</v>
      </c>
      <c r="F44" s="42">
        <f t="shared" si="11"/>
        <v>96.153961698997563</v>
      </c>
    </row>
    <row r="45" spans="1:6" ht="38.25" x14ac:dyDescent="0.25">
      <c r="A45" s="17" t="s">
        <v>73</v>
      </c>
      <c r="B45" s="43">
        <v>8526.93</v>
      </c>
      <c r="C45" s="44">
        <v>9155.44</v>
      </c>
      <c r="D45" s="44">
        <v>8476</v>
      </c>
      <c r="E45" s="42">
        <f t="shared" si="10"/>
        <v>99.402715866085444</v>
      </c>
      <c r="F45" s="42">
        <f t="shared" si="11"/>
        <v>92.578838373688214</v>
      </c>
    </row>
    <row r="46" spans="1:6" x14ac:dyDescent="0.25">
      <c r="A46" s="17" t="s">
        <v>194</v>
      </c>
      <c r="B46" s="43">
        <v>0</v>
      </c>
      <c r="C46" s="44">
        <v>0</v>
      </c>
      <c r="D46" s="44"/>
      <c r="E46" s="42">
        <v>0</v>
      </c>
      <c r="F46" s="42">
        <v>0</v>
      </c>
    </row>
    <row r="47" spans="1:6" x14ac:dyDescent="0.25">
      <c r="A47" s="13" t="s">
        <v>74</v>
      </c>
      <c r="B47" s="43">
        <v>1890528.17</v>
      </c>
      <c r="C47" s="44">
        <v>2500574.67</v>
      </c>
      <c r="D47" s="44">
        <v>2402292.2000000002</v>
      </c>
      <c r="E47" s="42">
        <f t="shared" si="10"/>
        <v>127.06989708595562</v>
      </c>
      <c r="F47" s="42">
        <f t="shared" si="11"/>
        <v>96.069604672113243</v>
      </c>
    </row>
    <row r="48" spans="1:6" x14ac:dyDescent="0.25">
      <c r="A48" s="13" t="s">
        <v>75</v>
      </c>
      <c r="B48" s="43">
        <v>62292.17</v>
      </c>
      <c r="C48" s="44">
        <v>63356.59</v>
      </c>
      <c r="D48" s="44">
        <v>63356.6</v>
      </c>
      <c r="E48" s="42">
        <f t="shared" si="10"/>
        <v>101.70877013916837</v>
      </c>
      <c r="F48" s="42">
        <f t="shared" si="11"/>
        <v>100.00001578367777</v>
      </c>
    </row>
    <row r="49" spans="1:6" x14ac:dyDescent="0.25">
      <c r="A49" s="45" t="s">
        <v>77</v>
      </c>
      <c r="B49" s="49">
        <f>B50</f>
        <v>261.76</v>
      </c>
      <c r="C49" s="49">
        <f t="shared" ref="C49:D49" si="16">C50</f>
        <v>5176.1899999999996</v>
      </c>
      <c r="D49" s="49">
        <f t="shared" si="16"/>
        <v>9592.9599999999991</v>
      </c>
      <c r="E49" s="42">
        <f t="shared" si="10"/>
        <v>3664.79217603912</v>
      </c>
      <c r="F49" s="42">
        <f t="shared" si="11"/>
        <v>185.32859110658612</v>
      </c>
    </row>
    <row r="50" spans="1:6" x14ac:dyDescent="0.25">
      <c r="A50" s="13" t="s">
        <v>79</v>
      </c>
      <c r="B50" s="43">
        <v>261.76</v>
      </c>
      <c r="C50" s="44">
        <v>5176.1899999999996</v>
      </c>
      <c r="D50" s="44">
        <v>9592.9599999999991</v>
      </c>
      <c r="E50" s="42">
        <f t="shared" si="10"/>
        <v>3664.79217603912</v>
      </c>
      <c r="F50" s="42">
        <f t="shared" si="11"/>
        <v>185.32859110658612</v>
      </c>
    </row>
    <row r="51" spans="1:6" ht="25.5" x14ac:dyDescent="0.25">
      <c r="A51" s="46" t="s">
        <v>78</v>
      </c>
      <c r="B51" s="49">
        <f>B52</f>
        <v>0</v>
      </c>
      <c r="C51" s="49">
        <f t="shared" ref="C51:D51" si="17">C52</f>
        <v>398.17</v>
      </c>
      <c r="D51" s="49">
        <f t="shared" si="17"/>
        <v>0</v>
      </c>
      <c r="E51" s="42">
        <v>0</v>
      </c>
      <c r="F51" s="42">
        <f t="shared" si="11"/>
        <v>0</v>
      </c>
    </row>
    <row r="52" spans="1:6" ht="25.5" x14ac:dyDescent="0.25">
      <c r="A52" s="17" t="s">
        <v>80</v>
      </c>
      <c r="B52" s="43">
        <v>0</v>
      </c>
      <c r="C52" s="44">
        <v>398.17</v>
      </c>
      <c r="D52" s="44">
        <v>0</v>
      </c>
      <c r="E52" s="42">
        <v>0</v>
      </c>
      <c r="F52" s="42">
        <f t="shared" si="11"/>
        <v>0</v>
      </c>
    </row>
  </sheetData>
  <mergeCells count="5">
    <mergeCell ref="A1:F1"/>
    <mergeCell ref="A3:F3"/>
    <mergeCell ref="A5:F5"/>
    <mergeCell ref="A7:F7"/>
    <mergeCell ref="A31:F31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workbookViewId="0">
      <selection activeCell="B10" sqref="B10:F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258" t="s">
        <v>195</v>
      </c>
      <c r="B1" s="258"/>
      <c r="C1" s="258"/>
      <c r="D1" s="258"/>
      <c r="E1" s="258"/>
      <c r="F1" s="258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258" t="s">
        <v>17</v>
      </c>
      <c r="B3" s="258"/>
      <c r="C3" s="258"/>
      <c r="D3" s="258"/>
      <c r="E3" s="259"/>
      <c r="F3" s="259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58" t="s">
        <v>3</v>
      </c>
      <c r="B5" s="260"/>
      <c r="C5" s="260"/>
      <c r="D5" s="260"/>
      <c r="E5" s="260"/>
      <c r="F5" s="260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258" t="s">
        <v>12</v>
      </c>
      <c r="B7" s="269"/>
      <c r="C7" s="269"/>
      <c r="D7" s="269"/>
      <c r="E7" s="269"/>
      <c r="F7" s="269"/>
    </row>
    <row r="8" spans="1:10" ht="18" x14ac:dyDescent="0.25">
      <c r="A8" s="4"/>
      <c r="B8" s="4"/>
      <c r="C8" s="4"/>
      <c r="D8" s="4"/>
      <c r="E8" s="5"/>
      <c r="F8" s="5"/>
    </row>
    <row r="9" spans="1:10" x14ac:dyDescent="0.25">
      <c r="A9" s="20" t="s">
        <v>46</v>
      </c>
      <c r="B9" s="19" t="s">
        <v>32</v>
      </c>
      <c r="C9" s="20" t="s">
        <v>280</v>
      </c>
      <c r="D9" s="20" t="s">
        <v>196</v>
      </c>
      <c r="E9" s="20" t="s">
        <v>197</v>
      </c>
      <c r="F9" s="20" t="s">
        <v>197</v>
      </c>
    </row>
    <row r="10" spans="1:10" x14ac:dyDescent="0.25">
      <c r="A10" s="20">
        <v>1</v>
      </c>
      <c r="B10" s="19">
        <v>2</v>
      </c>
      <c r="C10" s="19">
        <v>3</v>
      </c>
      <c r="D10" s="19">
        <v>4</v>
      </c>
      <c r="E10" s="19" t="s">
        <v>198</v>
      </c>
      <c r="F10" s="19" t="s">
        <v>199</v>
      </c>
    </row>
    <row r="11" spans="1:10" ht="15.75" customHeight="1" x14ac:dyDescent="0.25">
      <c r="A11" s="11" t="s">
        <v>13</v>
      </c>
      <c r="B11" s="49">
        <f>B12</f>
        <v>2204489.14</v>
      </c>
      <c r="C11" s="49">
        <f t="shared" ref="C11:D11" si="0">C12</f>
        <v>2911949.69</v>
      </c>
      <c r="D11" s="49">
        <f t="shared" si="0"/>
        <v>2798490.0300000003</v>
      </c>
      <c r="E11" s="49">
        <f>D11/B11*100</f>
        <v>126.94505857261788</v>
      </c>
      <c r="F11" s="49">
        <f>D11/C11*100</f>
        <v>96.1036531506834</v>
      </c>
    </row>
    <row r="12" spans="1:10" ht="15.75" customHeight="1" x14ac:dyDescent="0.25">
      <c r="A12" s="11" t="s">
        <v>81</v>
      </c>
      <c r="B12" s="49">
        <f>SUM(B13:B16)</f>
        <v>2204489.14</v>
      </c>
      <c r="C12" s="49">
        <f t="shared" ref="C12:D12" si="1">SUM(C13:C16)</f>
        <v>2911949.69</v>
      </c>
      <c r="D12" s="49">
        <f t="shared" si="1"/>
        <v>2798490.0300000003</v>
      </c>
      <c r="E12" s="49">
        <f t="shared" ref="E12:E16" si="2">D12/B12*100</f>
        <v>126.94505857261788</v>
      </c>
      <c r="F12" s="49">
        <f t="shared" ref="F12:F16" si="3">D12/C12*100</f>
        <v>96.1036531506834</v>
      </c>
    </row>
    <row r="13" spans="1:10" x14ac:dyDescent="0.25">
      <c r="A13" s="17" t="s">
        <v>82</v>
      </c>
      <c r="B13" s="43">
        <v>1943780.13</v>
      </c>
      <c r="C13" s="43">
        <v>2488189.36</v>
      </c>
      <c r="D13" s="44">
        <v>2288211.9900000002</v>
      </c>
      <c r="E13" s="43">
        <f t="shared" si="2"/>
        <v>117.71969240162983</v>
      </c>
      <c r="F13" s="43">
        <f t="shared" si="3"/>
        <v>91.962936052423288</v>
      </c>
    </row>
    <row r="14" spans="1:10" x14ac:dyDescent="0.25">
      <c r="A14" s="17" t="s">
        <v>83</v>
      </c>
      <c r="B14" s="43">
        <v>15071.06</v>
      </c>
      <c r="C14" s="43">
        <v>48347.01</v>
      </c>
      <c r="D14" s="85">
        <v>11814.3</v>
      </c>
      <c r="E14" s="43">
        <f t="shared" si="2"/>
        <v>78.390637420327437</v>
      </c>
      <c r="F14" s="43">
        <f t="shared" si="3"/>
        <v>24.43646463349026</v>
      </c>
    </row>
    <row r="15" spans="1:10" x14ac:dyDescent="0.25">
      <c r="A15" s="17" t="s">
        <v>84</v>
      </c>
      <c r="B15" s="43">
        <v>0</v>
      </c>
      <c r="C15" s="43">
        <v>1196.8900000000001</v>
      </c>
      <c r="D15" s="44">
        <v>1091.1600000000001</v>
      </c>
      <c r="E15" s="43">
        <v>0</v>
      </c>
      <c r="F15" s="43">
        <f t="shared" si="3"/>
        <v>91.166272589795213</v>
      </c>
    </row>
    <row r="16" spans="1:10" ht="25.5" x14ac:dyDescent="0.25">
      <c r="A16" s="18" t="s">
        <v>85</v>
      </c>
      <c r="B16" s="43">
        <v>245637.95</v>
      </c>
      <c r="C16" s="43">
        <v>374216.43</v>
      </c>
      <c r="D16" s="44">
        <v>497372.58</v>
      </c>
      <c r="E16" s="43">
        <f t="shared" si="2"/>
        <v>202.48197804940156</v>
      </c>
      <c r="F16" s="43">
        <f t="shared" si="3"/>
        <v>132.91040695353755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workbookViewId="0">
      <selection activeCell="D8" sqref="D8:H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258" t="s">
        <v>195</v>
      </c>
      <c r="B1" s="258"/>
      <c r="C1" s="258"/>
      <c r="D1" s="258"/>
      <c r="E1" s="258"/>
      <c r="F1" s="258"/>
      <c r="G1" s="258"/>
      <c r="H1" s="258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258" t="s">
        <v>17</v>
      </c>
      <c r="B3" s="258"/>
      <c r="C3" s="258"/>
      <c r="D3" s="258"/>
      <c r="E3" s="258"/>
      <c r="F3" s="258"/>
      <c r="G3" s="258"/>
      <c r="H3" s="258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258" t="s">
        <v>53</v>
      </c>
      <c r="B5" s="258"/>
      <c r="C5" s="258"/>
      <c r="D5" s="258"/>
      <c r="E5" s="258"/>
      <c r="F5" s="258"/>
      <c r="G5" s="258"/>
      <c r="H5" s="258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x14ac:dyDescent="0.25">
      <c r="A7" s="20" t="s">
        <v>4</v>
      </c>
      <c r="B7" s="19" t="s">
        <v>5</v>
      </c>
      <c r="C7" s="19" t="s">
        <v>29</v>
      </c>
      <c r="D7" s="19" t="s">
        <v>32</v>
      </c>
      <c r="E7" s="20" t="s">
        <v>280</v>
      </c>
      <c r="F7" s="20" t="s">
        <v>196</v>
      </c>
      <c r="G7" s="20" t="s">
        <v>197</v>
      </c>
      <c r="H7" s="20" t="s">
        <v>197</v>
      </c>
    </row>
    <row r="8" spans="1:10" x14ac:dyDescent="0.25">
      <c r="A8" s="266">
        <v>1</v>
      </c>
      <c r="B8" s="267"/>
      <c r="C8" s="268"/>
      <c r="D8" s="19">
        <v>2</v>
      </c>
      <c r="E8" s="19">
        <v>3</v>
      </c>
      <c r="F8" s="19">
        <v>4</v>
      </c>
      <c r="G8" s="19" t="s">
        <v>198</v>
      </c>
      <c r="H8" s="19" t="s">
        <v>199</v>
      </c>
    </row>
    <row r="9" spans="1:10" x14ac:dyDescent="0.25">
      <c r="A9" s="33"/>
      <c r="B9" s="34"/>
      <c r="C9" s="32" t="s">
        <v>55</v>
      </c>
      <c r="D9" s="34"/>
      <c r="E9" s="33"/>
      <c r="F9" s="33"/>
      <c r="G9" s="33"/>
      <c r="H9" s="33"/>
    </row>
    <row r="10" spans="1:10" ht="25.5" x14ac:dyDescent="0.25">
      <c r="A10" s="11">
        <v>8</v>
      </c>
      <c r="B10" s="11"/>
      <c r="C10" s="11" t="s">
        <v>14</v>
      </c>
      <c r="D10" s="8"/>
      <c r="E10" s="9"/>
      <c r="F10" s="9"/>
      <c r="G10" s="9"/>
      <c r="H10" s="9"/>
    </row>
    <row r="11" spans="1:10" x14ac:dyDescent="0.25">
      <c r="A11" s="11"/>
      <c r="B11" s="15">
        <v>84</v>
      </c>
      <c r="C11" s="15" t="s">
        <v>20</v>
      </c>
      <c r="D11" s="8"/>
      <c r="E11" s="9"/>
      <c r="F11" s="9"/>
      <c r="G11" s="9"/>
      <c r="H11" s="9"/>
    </row>
    <row r="12" spans="1:10" x14ac:dyDescent="0.25">
      <c r="A12" s="11"/>
      <c r="B12" s="15"/>
      <c r="C12" s="36"/>
      <c r="D12" s="8"/>
      <c r="E12" s="9"/>
      <c r="F12" s="9"/>
      <c r="G12" s="9"/>
      <c r="H12" s="9"/>
    </row>
    <row r="13" spans="1:10" x14ac:dyDescent="0.25">
      <c r="A13" s="11"/>
      <c r="B13" s="15"/>
      <c r="C13" s="32" t="s">
        <v>58</v>
      </c>
      <c r="D13" s="8"/>
      <c r="E13" s="9"/>
      <c r="F13" s="9"/>
      <c r="G13" s="9"/>
      <c r="H13" s="9"/>
    </row>
    <row r="14" spans="1:10" ht="25.5" x14ac:dyDescent="0.25">
      <c r="A14" s="14">
        <v>5</v>
      </c>
      <c r="B14" s="14"/>
      <c r="C14" s="24" t="s">
        <v>15</v>
      </c>
      <c r="D14" s="8"/>
      <c r="E14" s="9"/>
      <c r="F14" s="9"/>
      <c r="G14" s="9"/>
      <c r="H14" s="9"/>
    </row>
    <row r="15" spans="1:10" ht="25.5" x14ac:dyDescent="0.25">
      <c r="A15" s="15"/>
      <c r="B15" s="15">
        <v>54</v>
      </c>
      <c r="C15" s="25" t="s">
        <v>21</v>
      </c>
      <c r="D15" s="8"/>
      <c r="E15" s="9"/>
      <c r="F15" s="9"/>
      <c r="G15" s="9"/>
      <c r="H15" s="10"/>
    </row>
  </sheetData>
  <mergeCells count="4">
    <mergeCell ref="A1:H1"/>
    <mergeCell ref="A3:H3"/>
    <mergeCell ref="A5:H5"/>
    <mergeCell ref="A8:C8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7"/>
  <sheetViews>
    <sheetView workbookViewId="0">
      <selection activeCell="B10" sqref="B10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258" t="s">
        <v>195</v>
      </c>
      <c r="B1" s="258"/>
      <c r="C1" s="258"/>
      <c r="D1" s="258"/>
      <c r="E1" s="258"/>
      <c r="F1" s="258"/>
      <c r="G1" s="40"/>
      <c r="H1" s="40"/>
      <c r="I1" s="40"/>
      <c r="J1" s="4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258" t="s">
        <v>17</v>
      </c>
      <c r="B3" s="258"/>
      <c r="C3" s="258"/>
      <c r="D3" s="258"/>
      <c r="E3" s="258"/>
      <c r="F3" s="258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258" t="s">
        <v>54</v>
      </c>
      <c r="B5" s="258"/>
      <c r="C5" s="258"/>
      <c r="D5" s="258"/>
      <c r="E5" s="258"/>
      <c r="F5" s="258"/>
    </row>
    <row r="6" spans="1:10" ht="18" x14ac:dyDescent="0.25">
      <c r="A6" s="4"/>
      <c r="B6" s="4"/>
      <c r="C6" s="4"/>
      <c r="D6" s="4"/>
      <c r="E6" s="5"/>
      <c r="F6" s="5"/>
    </row>
    <row r="7" spans="1:10" ht="25.5" x14ac:dyDescent="0.25">
      <c r="A7" s="19" t="s">
        <v>46</v>
      </c>
      <c r="B7" s="19" t="s">
        <v>32</v>
      </c>
      <c r="C7" s="20" t="s">
        <v>280</v>
      </c>
      <c r="D7" s="20" t="s">
        <v>30</v>
      </c>
      <c r="E7" s="20" t="s">
        <v>24</v>
      </c>
      <c r="F7" s="20" t="s">
        <v>31</v>
      </c>
    </row>
    <row r="8" spans="1:10" x14ac:dyDescent="0.25">
      <c r="A8" s="19">
        <v>1</v>
      </c>
      <c r="B8" s="19">
        <v>2</v>
      </c>
      <c r="C8" s="19">
        <v>3</v>
      </c>
      <c r="D8" s="19">
        <v>4</v>
      </c>
      <c r="E8" s="19" t="s">
        <v>198</v>
      </c>
      <c r="F8" s="19" t="s">
        <v>199</v>
      </c>
    </row>
    <row r="9" spans="1:10" x14ac:dyDescent="0.25">
      <c r="A9" s="11" t="s">
        <v>55</v>
      </c>
      <c r="B9" s="8"/>
      <c r="C9" s="9"/>
      <c r="D9" s="9"/>
      <c r="E9" s="9"/>
      <c r="F9" s="9"/>
    </row>
    <row r="10" spans="1:10" ht="25.5" x14ac:dyDescent="0.25">
      <c r="A10" s="11" t="s">
        <v>56</v>
      </c>
      <c r="B10" s="8"/>
      <c r="C10" s="9"/>
      <c r="D10" s="9"/>
      <c r="E10" s="9"/>
      <c r="F10" s="9"/>
    </row>
    <row r="11" spans="1:10" ht="25.5" x14ac:dyDescent="0.25">
      <c r="A11" s="17" t="s">
        <v>57</v>
      </c>
      <c r="B11" s="8"/>
      <c r="C11" s="9"/>
      <c r="D11" s="9"/>
      <c r="E11" s="9"/>
      <c r="F11" s="9"/>
    </row>
    <row r="12" spans="1:10" x14ac:dyDescent="0.25">
      <c r="A12" s="17"/>
      <c r="B12" s="8"/>
      <c r="C12" s="9"/>
      <c r="D12" s="9"/>
      <c r="E12" s="9"/>
      <c r="F12" s="9"/>
    </row>
    <row r="13" spans="1:10" x14ac:dyDescent="0.25">
      <c r="A13" s="11" t="s">
        <v>58</v>
      </c>
      <c r="B13" s="8"/>
      <c r="C13" s="9"/>
      <c r="D13" s="9"/>
      <c r="E13" s="9"/>
      <c r="F13" s="9"/>
    </row>
    <row r="14" spans="1:10" x14ac:dyDescent="0.25">
      <c r="A14" s="24" t="s">
        <v>49</v>
      </c>
      <c r="B14" s="8"/>
      <c r="C14" s="9"/>
      <c r="D14" s="9"/>
      <c r="E14" s="9"/>
      <c r="F14" s="9"/>
    </row>
    <row r="15" spans="1:10" x14ac:dyDescent="0.25">
      <c r="A15" s="13" t="s">
        <v>50</v>
      </c>
      <c r="B15" s="8"/>
      <c r="C15" s="9"/>
      <c r="D15" s="9"/>
      <c r="E15" s="9"/>
      <c r="F15" s="10"/>
    </row>
    <row r="16" spans="1:10" x14ac:dyDescent="0.25">
      <c r="A16" s="24" t="s">
        <v>51</v>
      </c>
      <c r="B16" s="8"/>
      <c r="C16" s="9"/>
      <c r="D16" s="9"/>
      <c r="E16" s="9"/>
      <c r="F16" s="10"/>
    </row>
    <row r="17" spans="1:6" x14ac:dyDescent="0.25">
      <c r="A17" s="13" t="s">
        <v>52</v>
      </c>
      <c r="B17" s="8"/>
      <c r="C17" s="9"/>
      <c r="D17" s="9"/>
      <c r="E17" s="9"/>
      <c r="F17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98"/>
  <sheetViews>
    <sheetView topLeftCell="A491" workbookViewId="0">
      <selection activeCell="D10" sqref="D10"/>
    </sheetView>
  </sheetViews>
  <sheetFormatPr defaultRowHeight="15" x14ac:dyDescent="0.25"/>
  <cols>
    <col min="1" max="1" width="25.28515625" customWidth="1"/>
    <col min="2" max="2" width="30" customWidth="1"/>
    <col min="3" max="3" width="19.7109375" hidden="1" customWidth="1"/>
    <col min="4" max="6" width="19.7109375" customWidth="1"/>
  </cols>
  <sheetData>
    <row r="1" spans="1:7" ht="42" customHeight="1" x14ac:dyDescent="0.25">
      <c r="A1" s="258" t="s">
        <v>195</v>
      </c>
      <c r="B1" s="258"/>
      <c r="C1" s="258"/>
      <c r="D1" s="258"/>
      <c r="E1" s="258"/>
      <c r="F1" s="258"/>
      <c r="G1" s="40"/>
    </row>
    <row r="2" spans="1:7" ht="18" x14ac:dyDescent="0.25">
      <c r="A2" s="50"/>
      <c r="B2" s="50"/>
      <c r="C2" s="50"/>
      <c r="D2" s="50"/>
      <c r="E2" s="50"/>
      <c r="F2" s="51"/>
    </row>
    <row r="3" spans="1:7" ht="18" customHeight="1" x14ac:dyDescent="0.25">
      <c r="A3" s="270" t="s">
        <v>16</v>
      </c>
      <c r="B3" s="270"/>
      <c r="C3" s="270"/>
      <c r="D3" s="270"/>
      <c r="E3" s="270"/>
      <c r="F3" s="270"/>
    </row>
    <row r="4" spans="1:7" ht="18" x14ac:dyDescent="0.25">
      <c r="A4" s="50"/>
      <c r="B4" s="50"/>
      <c r="C4" s="50"/>
      <c r="D4" s="50"/>
      <c r="E4" s="50"/>
      <c r="F4" s="51"/>
    </row>
    <row r="5" spans="1:7" x14ac:dyDescent="0.25">
      <c r="A5" s="52" t="s">
        <v>18</v>
      </c>
      <c r="B5" s="53" t="s">
        <v>29</v>
      </c>
      <c r="C5" s="19" t="s">
        <v>32</v>
      </c>
      <c r="D5" s="20" t="s">
        <v>280</v>
      </c>
      <c r="E5" s="20" t="s">
        <v>196</v>
      </c>
      <c r="F5" s="20" t="s">
        <v>197</v>
      </c>
    </row>
    <row r="6" spans="1:7" x14ac:dyDescent="0.25">
      <c r="A6" s="271">
        <v>1</v>
      </c>
      <c r="B6" s="272"/>
      <c r="C6" s="54"/>
      <c r="D6" s="54">
        <v>2</v>
      </c>
      <c r="E6" s="54">
        <v>3</v>
      </c>
      <c r="F6" s="54" t="s">
        <v>234</v>
      </c>
    </row>
    <row r="7" spans="1:7" x14ac:dyDescent="0.25">
      <c r="A7" s="163" t="s">
        <v>184</v>
      </c>
      <c r="B7" s="164" t="s">
        <v>86</v>
      </c>
      <c r="C7" s="165">
        <f t="shared" ref="C7:E14" si="0">C8</f>
        <v>8526.93</v>
      </c>
      <c r="D7" s="165">
        <f t="shared" si="0"/>
        <v>9155.44</v>
      </c>
      <c r="E7" s="165">
        <f t="shared" si="0"/>
        <v>8068</v>
      </c>
      <c r="F7" s="166">
        <f>E7/D7*100</f>
        <v>88.122471448668762</v>
      </c>
    </row>
    <row r="8" spans="1:7" x14ac:dyDescent="0.25">
      <c r="A8" s="167" t="s">
        <v>185</v>
      </c>
      <c r="B8" s="168" t="s">
        <v>87</v>
      </c>
      <c r="C8" s="169">
        <f t="shared" si="0"/>
        <v>8526.93</v>
      </c>
      <c r="D8" s="169">
        <f t="shared" si="0"/>
        <v>9155.44</v>
      </c>
      <c r="E8" s="169">
        <f t="shared" si="0"/>
        <v>8068</v>
      </c>
      <c r="F8" s="170">
        <f t="shared" ref="F8:F13" si="1">E8/D8*100</f>
        <v>88.122471448668762</v>
      </c>
    </row>
    <row r="9" spans="1:7" ht="25.5" x14ac:dyDescent="0.25">
      <c r="A9" s="171" t="s">
        <v>88</v>
      </c>
      <c r="B9" s="172" t="s">
        <v>89</v>
      </c>
      <c r="C9" s="173">
        <f t="shared" si="0"/>
        <v>8526.93</v>
      </c>
      <c r="D9" s="173">
        <f t="shared" si="0"/>
        <v>9155.44</v>
      </c>
      <c r="E9" s="173">
        <f t="shared" si="0"/>
        <v>8068</v>
      </c>
      <c r="F9" s="174">
        <f t="shared" si="1"/>
        <v>88.122471448668762</v>
      </c>
    </row>
    <row r="10" spans="1:7" ht="38.25" x14ac:dyDescent="0.25">
      <c r="A10" s="175" t="s">
        <v>90</v>
      </c>
      <c r="B10" s="176" t="s">
        <v>91</v>
      </c>
      <c r="C10" s="177">
        <f t="shared" si="0"/>
        <v>8526.93</v>
      </c>
      <c r="D10" s="177">
        <f t="shared" si="0"/>
        <v>9155.44</v>
      </c>
      <c r="E10" s="177">
        <f t="shared" si="0"/>
        <v>8068</v>
      </c>
      <c r="F10" s="178">
        <f t="shared" si="1"/>
        <v>88.122471448668762</v>
      </c>
    </row>
    <row r="11" spans="1:7" x14ac:dyDescent="0.25">
      <c r="A11" s="57" t="s">
        <v>92</v>
      </c>
      <c r="B11" s="58" t="s">
        <v>93</v>
      </c>
      <c r="C11" s="59">
        <f t="shared" si="0"/>
        <v>8526.93</v>
      </c>
      <c r="D11" s="59">
        <f t="shared" si="0"/>
        <v>9155.44</v>
      </c>
      <c r="E11" s="59">
        <f t="shared" si="0"/>
        <v>8068</v>
      </c>
      <c r="F11" s="212">
        <f t="shared" si="1"/>
        <v>88.122471448668762</v>
      </c>
    </row>
    <row r="12" spans="1:7" x14ac:dyDescent="0.25">
      <c r="A12" s="60">
        <v>3</v>
      </c>
      <c r="B12" s="61" t="s">
        <v>94</v>
      </c>
      <c r="C12" s="62">
        <f t="shared" si="0"/>
        <v>8526.93</v>
      </c>
      <c r="D12" s="62">
        <f t="shared" si="0"/>
        <v>9155.44</v>
      </c>
      <c r="E12" s="62">
        <f t="shared" si="0"/>
        <v>8068</v>
      </c>
      <c r="F12" s="214">
        <f t="shared" si="1"/>
        <v>88.122471448668762</v>
      </c>
    </row>
    <row r="13" spans="1:7" ht="14.25" customHeight="1" x14ac:dyDescent="0.25">
      <c r="A13" s="63">
        <v>32</v>
      </c>
      <c r="B13" s="64" t="s">
        <v>19</v>
      </c>
      <c r="C13" s="65">
        <f t="shared" si="0"/>
        <v>8526.93</v>
      </c>
      <c r="D13" s="65">
        <f t="shared" si="0"/>
        <v>9155.44</v>
      </c>
      <c r="E13" s="65">
        <f t="shared" si="0"/>
        <v>8068</v>
      </c>
      <c r="F13" s="213">
        <f t="shared" si="1"/>
        <v>88.122471448668762</v>
      </c>
    </row>
    <row r="14" spans="1:7" ht="15" customHeight="1" x14ac:dyDescent="0.25">
      <c r="A14" s="66">
        <v>322</v>
      </c>
      <c r="B14" s="67" t="s">
        <v>95</v>
      </c>
      <c r="C14" s="68">
        <f t="shared" si="0"/>
        <v>8526.93</v>
      </c>
      <c r="D14" s="68">
        <v>9155.44</v>
      </c>
      <c r="E14" s="68">
        <f t="shared" si="0"/>
        <v>8068</v>
      </c>
      <c r="F14" s="105" t="s">
        <v>202</v>
      </c>
    </row>
    <row r="15" spans="1:7" x14ac:dyDescent="0.25">
      <c r="A15" s="69">
        <v>3222</v>
      </c>
      <c r="B15" s="70" t="s">
        <v>96</v>
      </c>
      <c r="C15" s="71">
        <v>8526.93</v>
      </c>
      <c r="D15" s="72"/>
      <c r="E15" s="72">
        <v>8068</v>
      </c>
      <c r="F15" s="104" t="s">
        <v>202</v>
      </c>
    </row>
    <row r="16" spans="1:7" x14ac:dyDescent="0.25">
      <c r="A16" s="179" t="s">
        <v>97</v>
      </c>
      <c r="B16" s="164" t="s">
        <v>98</v>
      </c>
      <c r="C16" s="180">
        <f t="shared" ref="C16:E16" si="2">C17+C25</f>
        <v>80241.22</v>
      </c>
      <c r="D16" s="180">
        <f t="shared" si="2"/>
        <v>189696.99568717234</v>
      </c>
      <c r="E16" s="180">
        <f t="shared" si="2"/>
        <v>183214.13</v>
      </c>
      <c r="F16" s="181">
        <f>E16/D16*100</f>
        <v>96.582515361570003</v>
      </c>
    </row>
    <row r="17" spans="1:6" ht="15" customHeight="1" x14ac:dyDescent="0.25">
      <c r="A17" s="167" t="s">
        <v>186</v>
      </c>
      <c r="B17" s="167" t="s">
        <v>99</v>
      </c>
      <c r="C17" s="183">
        <f t="shared" ref="C17:E23" si="3">C18</f>
        <v>0</v>
      </c>
      <c r="D17" s="183">
        <f t="shared" si="3"/>
        <v>99542</v>
      </c>
      <c r="E17" s="183">
        <f t="shared" si="3"/>
        <v>93059.13</v>
      </c>
      <c r="F17" s="161">
        <f t="shared" ref="F17:F22" si="4">E17/D17*100</f>
        <v>93.48730184243837</v>
      </c>
    </row>
    <row r="18" spans="1:6" ht="26.25" x14ac:dyDescent="0.25">
      <c r="A18" s="185" t="s">
        <v>88</v>
      </c>
      <c r="B18" s="186" t="s">
        <v>100</v>
      </c>
      <c r="C18" s="173">
        <f t="shared" si="3"/>
        <v>0</v>
      </c>
      <c r="D18" s="173">
        <f t="shared" si="3"/>
        <v>99542</v>
      </c>
      <c r="E18" s="173">
        <f t="shared" si="3"/>
        <v>93059.13</v>
      </c>
      <c r="F18" s="187">
        <f t="shared" si="4"/>
        <v>93.48730184243837</v>
      </c>
    </row>
    <row r="19" spans="1:6" x14ac:dyDescent="0.25">
      <c r="A19" s="190" t="s">
        <v>104</v>
      </c>
      <c r="B19" s="191" t="s">
        <v>105</v>
      </c>
      <c r="C19" s="177">
        <f t="shared" si="3"/>
        <v>0</v>
      </c>
      <c r="D19" s="177">
        <f t="shared" si="3"/>
        <v>99542</v>
      </c>
      <c r="E19" s="177">
        <f t="shared" si="3"/>
        <v>93059.13</v>
      </c>
      <c r="F19" s="192">
        <f t="shared" si="4"/>
        <v>93.48730184243837</v>
      </c>
    </row>
    <row r="20" spans="1:6" x14ac:dyDescent="0.25">
      <c r="A20" s="75" t="s">
        <v>101</v>
      </c>
      <c r="B20" s="76" t="s">
        <v>102</v>
      </c>
      <c r="C20" s="59">
        <f t="shared" si="3"/>
        <v>0</v>
      </c>
      <c r="D20" s="59">
        <f t="shared" si="3"/>
        <v>99542</v>
      </c>
      <c r="E20" s="59">
        <f t="shared" si="3"/>
        <v>93059.13</v>
      </c>
      <c r="F20" s="150">
        <f t="shared" si="4"/>
        <v>93.48730184243837</v>
      </c>
    </row>
    <row r="21" spans="1:6" ht="26.25" x14ac:dyDescent="0.25">
      <c r="A21" s="77">
        <v>4</v>
      </c>
      <c r="B21" s="78" t="s">
        <v>11</v>
      </c>
      <c r="C21" s="62">
        <f t="shared" si="3"/>
        <v>0</v>
      </c>
      <c r="D21" s="62">
        <f t="shared" si="3"/>
        <v>99542</v>
      </c>
      <c r="E21" s="62">
        <f t="shared" si="3"/>
        <v>93059.13</v>
      </c>
      <c r="F21" s="152">
        <f t="shared" si="4"/>
        <v>93.48730184243837</v>
      </c>
    </row>
    <row r="22" spans="1:6" ht="26.25" x14ac:dyDescent="0.25">
      <c r="A22" s="79">
        <v>45</v>
      </c>
      <c r="B22" s="80" t="s">
        <v>68</v>
      </c>
      <c r="C22" s="65">
        <f t="shared" si="3"/>
        <v>0</v>
      </c>
      <c r="D22" s="65">
        <f t="shared" si="3"/>
        <v>99542</v>
      </c>
      <c r="E22" s="65">
        <f t="shared" si="3"/>
        <v>93059.13</v>
      </c>
      <c r="F22" s="154">
        <f t="shared" si="4"/>
        <v>93.48730184243837</v>
      </c>
    </row>
    <row r="23" spans="1:6" ht="26.25" x14ac:dyDescent="0.25">
      <c r="A23" s="81">
        <v>451</v>
      </c>
      <c r="B23" s="82" t="s">
        <v>103</v>
      </c>
      <c r="C23" s="68">
        <f t="shared" si="3"/>
        <v>0</v>
      </c>
      <c r="D23" s="68">
        <v>99542</v>
      </c>
      <c r="E23" s="68">
        <f t="shared" si="3"/>
        <v>93059.13</v>
      </c>
      <c r="F23" s="105" t="s">
        <v>202</v>
      </c>
    </row>
    <row r="24" spans="1:6" ht="26.25" x14ac:dyDescent="0.25">
      <c r="A24" s="69">
        <v>4511</v>
      </c>
      <c r="B24" s="70" t="s">
        <v>103</v>
      </c>
      <c r="C24" s="71">
        <v>0</v>
      </c>
      <c r="D24" s="72"/>
      <c r="E24" s="104">
        <v>93059.13</v>
      </c>
      <c r="F24" s="104" t="s">
        <v>202</v>
      </c>
    </row>
    <row r="25" spans="1:6" ht="26.25" x14ac:dyDescent="0.25">
      <c r="A25" s="184" t="s">
        <v>187</v>
      </c>
      <c r="B25" s="184" t="s">
        <v>106</v>
      </c>
      <c r="C25" s="183">
        <f t="shared" ref="C25:E25" si="5">C26</f>
        <v>80241.22</v>
      </c>
      <c r="D25" s="183">
        <f t="shared" si="5"/>
        <v>90154.995687172341</v>
      </c>
      <c r="E25" s="183">
        <f t="shared" si="5"/>
        <v>90155</v>
      </c>
      <c r="F25" s="161">
        <f t="shared" ref="F25:F36" si="6">E25/D25*100</f>
        <v>100.00000478379221</v>
      </c>
    </row>
    <row r="26" spans="1:6" ht="39" x14ac:dyDescent="0.25">
      <c r="A26" s="185" t="s">
        <v>88</v>
      </c>
      <c r="B26" s="186" t="s">
        <v>107</v>
      </c>
      <c r="C26" s="173">
        <f>C33+C64</f>
        <v>80241.22</v>
      </c>
      <c r="D26" s="173">
        <f>D27+D33+D64</f>
        <v>90154.995687172341</v>
      </c>
      <c r="E26" s="173">
        <f>E27+E33+E64</f>
        <v>90155</v>
      </c>
      <c r="F26" s="187">
        <f t="shared" si="6"/>
        <v>100.00000478379221</v>
      </c>
    </row>
    <row r="27" spans="1:6" x14ac:dyDescent="0.25">
      <c r="A27" s="193" t="s">
        <v>235</v>
      </c>
      <c r="B27" s="194" t="s">
        <v>236</v>
      </c>
      <c r="C27" s="195"/>
      <c r="D27" s="196">
        <f t="shared" ref="D27:E30" si="7">D28</f>
        <v>4281</v>
      </c>
      <c r="E27" s="196">
        <f t="shared" si="7"/>
        <v>4281</v>
      </c>
      <c r="F27" s="192">
        <f t="shared" si="6"/>
        <v>100</v>
      </c>
    </row>
    <row r="28" spans="1:6" x14ac:dyDescent="0.25">
      <c r="A28" s="106" t="s">
        <v>101</v>
      </c>
      <c r="B28" s="107" t="s">
        <v>102</v>
      </c>
      <c r="C28" s="55"/>
      <c r="D28" s="113">
        <f t="shared" si="7"/>
        <v>4281</v>
      </c>
      <c r="E28" s="113">
        <f t="shared" si="7"/>
        <v>4281</v>
      </c>
      <c r="F28" s="150">
        <f t="shared" si="6"/>
        <v>100</v>
      </c>
    </row>
    <row r="29" spans="1:6" x14ac:dyDescent="0.25">
      <c r="A29" s="108">
        <v>3</v>
      </c>
      <c r="B29" s="109" t="s">
        <v>94</v>
      </c>
      <c r="C29" s="55"/>
      <c r="D29" s="114">
        <f t="shared" si="7"/>
        <v>4281</v>
      </c>
      <c r="E29" s="114">
        <f t="shared" si="7"/>
        <v>4281</v>
      </c>
      <c r="F29" s="152">
        <f t="shared" si="6"/>
        <v>100</v>
      </c>
    </row>
    <row r="30" spans="1:6" x14ac:dyDescent="0.25">
      <c r="A30" s="110">
        <v>32</v>
      </c>
      <c r="B30" s="102" t="s">
        <v>19</v>
      </c>
      <c r="C30" s="55"/>
      <c r="D30" s="99">
        <f t="shared" si="7"/>
        <v>4281</v>
      </c>
      <c r="E30" s="99">
        <f t="shared" si="7"/>
        <v>4281</v>
      </c>
      <c r="F30" s="154">
        <f t="shared" si="6"/>
        <v>100</v>
      </c>
    </row>
    <row r="31" spans="1:6" x14ac:dyDescent="0.25">
      <c r="A31" s="111">
        <v>322</v>
      </c>
      <c r="B31" s="93" t="s">
        <v>95</v>
      </c>
      <c r="C31" s="55"/>
      <c r="D31" s="115">
        <v>4281</v>
      </c>
      <c r="E31" s="105">
        <f>E32</f>
        <v>4281</v>
      </c>
      <c r="F31" s="105" t="s">
        <v>202</v>
      </c>
    </row>
    <row r="32" spans="1:6" x14ac:dyDescent="0.25">
      <c r="A32" s="92">
        <v>3223</v>
      </c>
      <c r="B32" s="94" t="s">
        <v>116</v>
      </c>
      <c r="C32" s="55"/>
      <c r="D32" s="116"/>
      <c r="E32" s="117">
        <v>4281</v>
      </c>
      <c r="F32" s="105" t="s">
        <v>202</v>
      </c>
    </row>
    <row r="33" spans="1:6" x14ac:dyDescent="0.25">
      <c r="A33" s="197" t="s">
        <v>108</v>
      </c>
      <c r="B33" s="190" t="s">
        <v>9</v>
      </c>
      <c r="C33" s="177">
        <f t="shared" ref="C33:E34" si="8">C34</f>
        <v>65566.509999999995</v>
      </c>
      <c r="D33" s="177">
        <v>71087.995687172341</v>
      </c>
      <c r="E33" s="177">
        <f t="shared" si="8"/>
        <v>71088</v>
      </c>
      <c r="F33" s="192">
        <f t="shared" si="6"/>
        <v>100.00000606688599</v>
      </c>
    </row>
    <row r="34" spans="1:6" x14ac:dyDescent="0.25">
      <c r="A34" s="75" t="s">
        <v>109</v>
      </c>
      <c r="B34" s="76" t="s">
        <v>110</v>
      </c>
      <c r="C34" s="59">
        <f t="shared" si="8"/>
        <v>65566.509999999995</v>
      </c>
      <c r="D34" s="59">
        <v>71087.995687172341</v>
      </c>
      <c r="E34" s="59">
        <f t="shared" si="8"/>
        <v>71088</v>
      </c>
      <c r="F34" s="150">
        <f t="shared" si="6"/>
        <v>100.00000606688599</v>
      </c>
    </row>
    <row r="35" spans="1:6" x14ac:dyDescent="0.25">
      <c r="A35" s="77">
        <v>3</v>
      </c>
      <c r="B35" s="83" t="s">
        <v>94</v>
      </c>
      <c r="C35" s="62">
        <f t="shared" ref="C35:E35" si="9">C36+C61</f>
        <v>65566.509999999995</v>
      </c>
      <c r="D35" s="62">
        <v>71087.995687172341</v>
      </c>
      <c r="E35" s="62">
        <f t="shared" si="9"/>
        <v>71088</v>
      </c>
      <c r="F35" s="152">
        <f t="shared" si="6"/>
        <v>100.00000606688599</v>
      </c>
    </row>
    <row r="36" spans="1:6" x14ac:dyDescent="0.25">
      <c r="A36" s="79">
        <v>32</v>
      </c>
      <c r="B36" s="80" t="s">
        <v>19</v>
      </c>
      <c r="C36" s="65">
        <f t="shared" ref="C36:E36" si="10">C37+C41+C46+C55</f>
        <v>64770.17</v>
      </c>
      <c r="D36" s="65">
        <v>70388</v>
      </c>
      <c r="E36" s="65">
        <f t="shared" si="10"/>
        <v>70291.66</v>
      </c>
      <c r="F36" s="154">
        <f t="shared" si="6"/>
        <v>99.86313007899075</v>
      </c>
    </row>
    <row r="37" spans="1:6" x14ac:dyDescent="0.25">
      <c r="A37" s="81">
        <v>321</v>
      </c>
      <c r="B37" s="82" t="s">
        <v>111</v>
      </c>
      <c r="C37" s="68">
        <f t="shared" ref="C37:E37" si="11">SUM(C38:C40)</f>
        <v>2602.42</v>
      </c>
      <c r="D37" s="68"/>
      <c r="E37" s="68">
        <f t="shared" si="11"/>
        <v>3746.07</v>
      </c>
      <c r="F37" s="105" t="s">
        <v>202</v>
      </c>
    </row>
    <row r="38" spans="1:6" x14ac:dyDescent="0.25">
      <c r="A38" s="69">
        <v>3211</v>
      </c>
      <c r="B38" s="70" t="s">
        <v>112</v>
      </c>
      <c r="C38" s="71">
        <v>1993.84</v>
      </c>
      <c r="D38" s="72"/>
      <c r="E38" s="72">
        <v>2857.77</v>
      </c>
      <c r="F38" s="105" t="s">
        <v>202</v>
      </c>
    </row>
    <row r="39" spans="1:6" x14ac:dyDescent="0.25">
      <c r="A39" s="69">
        <v>3213</v>
      </c>
      <c r="B39" s="70" t="s">
        <v>113</v>
      </c>
      <c r="C39" s="71">
        <v>368.62</v>
      </c>
      <c r="D39" s="72"/>
      <c r="E39" s="72">
        <v>780.46</v>
      </c>
      <c r="F39" s="105" t="s">
        <v>202</v>
      </c>
    </row>
    <row r="40" spans="1:6" x14ac:dyDescent="0.25">
      <c r="A40" s="69">
        <v>3214</v>
      </c>
      <c r="B40" s="70" t="s">
        <v>114</v>
      </c>
      <c r="C40" s="71">
        <v>239.96</v>
      </c>
      <c r="D40" s="72"/>
      <c r="E40" s="72">
        <v>107.84</v>
      </c>
      <c r="F40" s="105" t="s">
        <v>202</v>
      </c>
    </row>
    <row r="41" spans="1:6" x14ac:dyDescent="0.25">
      <c r="A41" s="81">
        <v>322</v>
      </c>
      <c r="B41" s="82" t="s">
        <v>95</v>
      </c>
      <c r="C41" s="68">
        <f t="shared" ref="C41:E41" si="12">SUM(C42:C45)</f>
        <v>36314.42</v>
      </c>
      <c r="D41" s="68"/>
      <c r="E41" s="68">
        <f t="shared" si="12"/>
        <v>40820.81</v>
      </c>
      <c r="F41" s="105" t="s">
        <v>202</v>
      </c>
    </row>
    <row r="42" spans="1:6" x14ac:dyDescent="0.25">
      <c r="A42" s="69">
        <v>3221</v>
      </c>
      <c r="B42" s="70" t="s">
        <v>115</v>
      </c>
      <c r="C42" s="71">
        <v>16903.439999999999</v>
      </c>
      <c r="D42" s="72"/>
      <c r="E42" s="72">
        <v>25157.33</v>
      </c>
      <c r="F42" s="105" t="s">
        <v>202</v>
      </c>
    </row>
    <row r="43" spans="1:6" x14ac:dyDescent="0.25">
      <c r="A43" s="69">
        <v>3223</v>
      </c>
      <c r="B43" s="70" t="s">
        <v>116</v>
      </c>
      <c r="C43" s="71">
        <v>11421.86</v>
      </c>
      <c r="D43" s="72"/>
      <c r="E43" s="72">
        <v>13453.86</v>
      </c>
      <c r="F43" s="105" t="s">
        <v>202</v>
      </c>
    </row>
    <row r="44" spans="1:6" x14ac:dyDescent="0.25">
      <c r="A44" s="69">
        <v>3225</v>
      </c>
      <c r="B44" s="70" t="s">
        <v>117</v>
      </c>
      <c r="C44" s="71">
        <v>7378.34</v>
      </c>
      <c r="D44" s="72"/>
      <c r="E44" s="72">
        <v>1326.99</v>
      </c>
      <c r="F44" s="105" t="s">
        <v>202</v>
      </c>
    </row>
    <row r="45" spans="1:6" ht="26.25" x14ac:dyDescent="0.25">
      <c r="A45" s="69">
        <v>3227</v>
      </c>
      <c r="B45" s="70" t="s">
        <v>118</v>
      </c>
      <c r="C45" s="71">
        <v>610.78</v>
      </c>
      <c r="D45" s="72"/>
      <c r="E45" s="72">
        <v>882.63</v>
      </c>
      <c r="F45" s="105" t="s">
        <v>202</v>
      </c>
    </row>
    <row r="46" spans="1:6" x14ac:dyDescent="0.25">
      <c r="A46" s="81">
        <v>323</v>
      </c>
      <c r="B46" s="82" t="s">
        <v>119</v>
      </c>
      <c r="C46" s="68">
        <f t="shared" ref="C46:E46" si="13">SUM(C47:C54)</f>
        <v>20704.749999999996</v>
      </c>
      <c r="D46" s="68"/>
      <c r="E46" s="68">
        <f t="shared" si="13"/>
        <v>21382.710000000003</v>
      </c>
      <c r="F46" s="105" t="s">
        <v>202</v>
      </c>
    </row>
    <row r="47" spans="1:6" x14ac:dyDescent="0.25">
      <c r="A47" s="69">
        <v>3231</v>
      </c>
      <c r="B47" s="70" t="s">
        <v>120</v>
      </c>
      <c r="C47" s="71">
        <v>1893.73</v>
      </c>
      <c r="D47" s="72"/>
      <c r="E47" s="104">
        <v>2023.63</v>
      </c>
      <c r="F47" s="105" t="s">
        <v>202</v>
      </c>
    </row>
    <row r="48" spans="1:6" x14ac:dyDescent="0.25">
      <c r="A48" s="69">
        <v>3233</v>
      </c>
      <c r="B48" s="70" t="s">
        <v>121</v>
      </c>
      <c r="C48" s="71">
        <v>365.65</v>
      </c>
      <c r="D48" s="72"/>
      <c r="E48" s="72">
        <v>376.29</v>
      </c>
      <c r="F48" s="105" t="s">
        <v>202</v>
      </c>
    </row>
    <row r="49" spans="1:6" x14ac:dyDescent="0.25">
      <c r="A49" s="69">
        <v>3234</v>
      </c>
      <c r="B49" s="70" t="s">
        <v>122</v>
      </c>
      <c r="C49" s="71">
        <v>7599.38</v>
      </c>
      <c r="D49" s="72"/>
      <c r="E49" s="72">
        <v>9986.4500000000007</v>
      </c>
      <c r="F49" s="105" t="s">
        <v>202</v>
      </c>
    </row>
    <row r="50" spans="1:6" x14ac:dyDescent="0.25">
      <c r="A50" s="69">
        <v>3235</v>
      </c>
      <c r="B50" s="70" t="s">
        <v>123</v>
      </c>
      <c r="C50" s="71">
        <v>2115.0100000000002</v>
      </c>
      <c r="D50" s="72"/>
      <c r="E50" s="72">
        <v>2388.9299999999998</v>
      </c>
      <c r="F50" s="105" t="s">
        <v>202</v>
      </c>
    </row>
    <row r="51" spans="1:6" x14ac:dyDescent="0.25">
      <c r="A51" s="69">
        <v>3236</v>
      </c>
      <c r="B51" s="70" t="s">
        <v>124</v>
      </c>
      <c r="C51" s="71">
        <v>5615.5</v>
      </c>
      <c r="D51" s="72"/>
      <c r="E51" s="72">
        <v>4588.92</v>
      </c>
      <c r="F51" s="105" t="s">
        <v>202</v>
      </c>
    </row>
    <row r="52" spans="1:6" x14ac:dyDescent="0.25">
      <c r="A52" s="69">
        <v>3237</v>
      </c>
      <c r="B52" s="70" t="s">
        <v>125</v>
      </c>
      <c r="C52" s="71">
        <v>178.51</v>
      </c>
      <c r="D52" s="72"/>
      <c r="E52" s="72">
        <v>0</v>
      </c>
      <c r="F52" s="105" t="s">
        <v>202</v>
      </c>
    </row>
    <row r="53" spans="1:6" x14ac:dyDescent="0.25">
      <c r="A53" s="69">
        <v>3238</v>
      </c>
      <c r="B53" s="70" t="s">
        <v>126</v>
      </c>
      <c r="C53" s="71">
        <v>1520.01</v>
      </c>
      <c r="D53" s="72"/>
      <c r="E53" s="72">
        <v>1742.11</v>
      </c>
      <c r="F53" s="105" t="s">
        <v>202</v>
      </c>
    </row>
    <row r="54" spans="1:6" x14ac:dyDescent="0.25">
      <c r="A54" s="69">
        <v>3239</v>
      </c>
      <c r="B54" s="70" t="s">
        <v>127</v>
      </c>
      <c r="C54" s="71">
        <v>1416.96</v>
      </c>
      <c r="D54" s="72"/>
      <c r="E54" s="72">
        <v>276.38</v>
      </c>
      <c r="F54" s="105" t="s">
        <v>202</v>
      </c>
    </row>
    <row r="55" spans="1:6" ht="26.25" x14ac:dyDescent="0.25">
      <c r="A55" s="81">
        <v>329</v>
      </c>
      <c r="B55" s="82" t="s">
        <v>128</v>
      </c>
      <c r="C55" s="68">
        <f t="shared" ref="C55:E55" si="14">SUM(C56:C60)</f>
        <v>5148.58</v>
      </c>
      <c r="D55" s="68"/>
      <c r="E55" s="68">
        <f t="shared" si="14"/>
        <v>4342.07</v>
      </c>
      <c r="F55" s="105" t="s">
        <v>202</v>
      </c>
    </row>
    <row r="56" spans="1:6" x14ac:dyDescent="0.25">
      <c r="A56" s="69">
        <v>3292</v>
      </c>
      <c r="B56" s="70" t="s">
        <v>129</v>
      </c>
      <c r="C56" s="71">
        <v>2165.5700000000002</v>
      </c>
      <c r="D56" s="72"/>
      <c r="E56" s="72">
        <v>2172.1999999999998</v>
      </c>
      <c r="F56" s="105" t="s">
        <v>202</v>
      </c>
    </row>
    <row r="57" spans="1:6" x14ac:dyDescent="0.25">
      <c r="A57" s="69">
        <v>3293</v>
      </c>
      <c r="B57" s="70" t="s">
        <v>130</v>
      </c>
      <c r="C57" s="71">
        <v>86.13</v>
      </c>
      <c r="D57" s="72"/>
      <c r="E57" s="72">
        <v>0</v>
      </c>
      <c r="F57" s="105" t="s">
        <v>202</v>
      </c>
    </row>
    <row r="58" spans="1:6" x14ac:dyDescent="0.25">
      <c r="A58" s="69">
        <v>3294</v>
      </c>
      <c r="B58" s="70" t="s">
        <v>131</v>
      </c>
      <c r="C58" s="71">
        <v>414.34</v>
      </c>
      <c r="D58" s="72"/>
      <c r="E58" s="72">
        <v>242.73</v>
      </c>
      <c r="F58" s="105" t="s">
        <v>202</v>
      </c>
    </row>
    <row r="59" spans="1:6" x14ac:dyDescent="0.25">
      <c r="A59" s="69">
        <v>3295</v>
      </c>
      <c r="B59" s="70" t="s">
        <v>132</v>
      </c>
      <c r="C59" s="71">
        <v>53.09</v>
      </c>
      <c r="D59" s="72"/>
      <c r="E59" s="72">
        <v>0</v>
      </c>
      <c r="F59" s="105" t="s">
        <v>202</v>
      </c>
    </row>
    <row r="60" spans="1:6" ht="26.25" x14ac:dyDescent="0.25">
      <c r="A60" s="69">
        <v>3299</v>
      </c>
      <c r="B60" s="70" t="s">
        <v>128</v>
      </c>
      <c r="C60" s="71">
        <v>2429.4499999999998</v>
      </c>
      <c r="D60" s="72"/>
      <c r="E60" s="72">
        <v>1927.14</v>
      </c>
      <c r="F60" s="105" t="s">
        <v>202</v>
      </c>
    </row>
    <row r="61" spans="1:6" x14ac:dyDescent="0.25">
      <c r="A61" s="79">
        <v>34</v>
      </c>
      <c r="B61" s="80" t="s">
        <v>133</v>
      </c>
      <c r="C61" s="65">
        <f>C62</f>
        <v>796.34</v>
      </c>
      <c r="D61" s="65">
        <v>700</v>
      </c>
      <c r="E61" s="65">
        <f t="shared" ref="E61:E62" si="15">E62</f>
        <v>796.34</v>
      </c>
      <c r="F61" s="154">
        <f>E61/D61*100</f>
        <v>113.76285714285714</v>
      </c>
    </row>
    <row r="62" spans="1:6" x14ac:dyDescent="0.25">
      <c r="A62" s="81">
        <v>343</v>
      </c>
      <c r="B62" s="82" t="s">
        <v>134</v>
      </c>
      <c r="C62" s="68">
        <f>C63</f>
        <v>796.34</v>
      </c>
      <c r="D62" s="68"/>
      <c r="E62" s="68">
        <f t="shared" si="15"/>
        <v>796.34</v>
      </c>
      <c r="F62" s="105" t="s">
        <v>202</v>
      </c>
    </row>
    <row r="63" spans="1:6" ht="26.25" x14ac:dyDescent="0.25">
      <c r="A63" s="69">
        <v>3431</v>
      </c>
      <c r="B63" s="70" t="s">
        <v>135</v>
      </c>
      <c r="C63" s="71">
        <v>796.34</v>
      </c>
      <c r="D63" s="72"/>
      <c r="E63" s="72">
        <v>796.34</v>
      </c>
      <c r="F63" s="104" t="s">
        <v>202</v>
      </c>
    </row>
    <row r="64" spans="1:6" ht="26.25" x14ac:dyDescent="0.25">
      <c r="A64" s="197" t="s">
        <v>161</v>
      </c>
      <c r="B64" s="190" t="s">
        <v>136</v>
      </c>
      <c r="C64" s="177">
        <f t="shared" ref="C64:E66" si="16">C65</f>
        <v>14674.710000000001</v>
      </c>
      <c r="D64" s="177">
        <f t="shared" si="16"/>
        <v>14786</v>
      </c>
      <c r="E64" s="177">
        <f t="shared" si="16"/>
        <v>14786</v>
      </c>
      <c r="F64" s="192">
        <f t="shared" ref="F64:F67" si="17">E64/D64*100</f>
        <v>100</v>
      </c>
    </row>
    <row r="65" spans="1:6" x14ac:dyDescent="0.25">
      <c r="A65" s="75" t="s">
        <v>109</v>
      </c>
      <c r="B65" s="76" t="s">
        <v>110</v>
      </c>
      <c r="C65" s="59">
        <f t="shared" si="16"/>
        <v>14674.710000000001</v>
      </c>
      <c r="D65" s="59">
        <f t="shared" si="16"/>
        <v>14786</v>
      </c>
      <c r="E65" s="59">
        <f t="shared" si="16"/>
        <v>14786</v>
      </c>
      <c r="F65" s="150">
        <f t="shared" si="17"/>
        <v>100</v>
      </c>
    </row>
    <row r="66" spans="1:6" x14ac:dyDescent="0.25">
      <c r="A66" s="77">
        <v>3</v>
      </c>
      <c r="B66" s="83" t="s">
        <v>94</v>
      </c>
      <c r="C66" s="62">
        <f t="shared" si="16"/>
        <v>14674.710000000001</v>
      </c>
      <c r="D66" s="62">
        <f t="shared" si="16"/>
        <v>14786</v>
      </c>
      <c r="E66" s="62">
        <f t="shared" si="16"/>
        <v>14786</v>
      </c>
      <c r="F66" s="152">
        <f t="shared" si="17"/>
        <v>100</v>
      </c>
    </row>
    <row r="67" spans="1:6" x14ac:dyDescent="0.25">
      <c r="A67" s="79">
        <v>32</v>
      </c>
      <c r="B67" s="80" t="s">
        <v>19</v>
      </c>
      <c r="C67" s="65">
        <f t="shared" ref="C67:E67" si="18">C68+C70</f>
        <v>14674.710000000001</v>
      </c>
      <c r="D67" s="65">
        <v>14786</v>
      </c>
      <c r="E67" s="65">
        <f t="shared" si="18"/>
        <v>14786</v>
      </c>
      <c r="F67" s="154">
        <f t="shared" si="17"/>
        <v>100</v>
      </c>
    </row>
    <row r="68" spans="1:6" x14ac:dyDescent="0.25">
      <c r="A68" s="81">
        <v>322</v>
      </c>
      <c r="B68" s="82" t="s">
        <v>95</v>
      </c>
      <c r="C68" s="68">
        <f t="shared" ref="C68:E68" si="19">C69</f>
        <v>3782.6</v>
      </c>
      <c r="D68" s="68"/>
      <c r="E68" s="68">
        <f t="shared" si="19"/>
        <v>4895.9399999999996</v>
      </c>
      <c r="F68" s="105" t="s">
        <v>202</v>
      </c>
    </row>
    <row r="69" spans="1:6" ht="26.25" x14ac:dyDescent="0.25">
      <c r="A69" s="69">
        <v>3224</v>
      </c>
      <c r="B69" s="70" t="s">
        <v>137</v>
      </c>
      <c r="C69" s="71">
        <v>3782.6</v>
      </c>
      <c r="D69" s="72"/>
      <c r="E69" s="72">
        <v>4895.9399999999996</v>
      </c>
      <c r="F69" s="105" t="s">
        <v>202</v>
      </c>
    </row>
    <row r="70" spans="1:6" x14ac:dyDescent="0.25">
      <c r="A70" s="81">
        <v>323</v>
      </c>
      <c r="B70" s="82" t="s">
        <v>119</v>
      </c>
      <c r="C70" s="68">
        <f t="shared" ref="C70:E70" si="20">SUM(C71:C72)</f>
        <v>10892.11</v>
      </c>
      <c r="D70" s="68">
        <v>10886</v>
      </c>
      <c r="E70" s="68">
        <f t="shared" si="20"/>
        <v>9890.06</v>
      </c>
      <c r="F70" s="105" t="s">
        <v>202</v>
      </c>
    </row>
    <row r="71" spans="1:6" ht="26.25" x14ac:dyDescent="0.25">
      <c r="A71" s="69">
        <v>3232</v>
      </c>
      <c r="B71" s="70" t="s">
        <v>138</v>
      </c>
      <c r="C71" s="71">
        <v>10892.11</v>
      </c>
      <c r="D71" s="72"/>
      <c r="E71" s="72">
        <v>9890.06</v>
      </c>
      <c r="F71" s="105" t="s">
        <v>202</v>
      </c>
    </row>
    <row r="72" spans="1:6" x14ac:dyDescent="0.25">
      <c r="A72" s="69">
        <v>3237</v>
      </c>
      <c r="B72" s="70" t="s">
        <v>125</v>
      </c>
      <c r="C72" s="71">
        <v>0</v>
      </c>
      <c r="D72" s="232"/>
      <c r="E72" s="232">
        <v>0</v>
      </c>
      <c r="F72" s="105" t="s">
        <v>202</v>
      </c>
    </row>
    <row r="73" spans="1:6" ht="26.25" x14ac:dyDescent="0.25">
      <c r="A73" s="122" t="s">
        <v>256</v>
      </c>
      <c r="B73" s="182" t="s">
        <v>257</v>
      </c>
      <c r="C73" s="234"/>
      <c r="D73" s="127">
        <f>D74</f>
        <v>116746.37127612979</v>
      </c>
      <c r="E73" s="127">
        <f t="shared" ref="E73" si="21">E74</f>
        <v>116733.87000000001</v>
      </c>
      <c r="F73" s="181">
        <f>E73/D73*100</f>
        <v>99.989291936020678</v>
      </c>
    </row>
    <row r="74" spans="1:6" ht="26.25" x14ac:dyDescent="0.25">
      <c r="A74" s="123" t="s">
        <v>258</v>
      </c>
      <c r="B74" s="228" t="s">
        <v>259</v>
      </c>
      <c r="C74" s="235"/>
      <c r="D74" s="112">
        <f>D75+D154+D168</f>
        <v>116746.37127612979</v>
      </c>
      <c r="E74" s="112">
        <f>E75+E154+E168</f>
        <v>116733.87000000001</v>
      </c>
      <c r="F74" s="161">
        <f t="shared" ref="F74:F130" si="22">E74/D74*100</f>
        <v>99.989291936020678</v>
      </c>
    </row>
    <row r="75" spans="1:6" x14ac:dyDescent="0.25">
      <c r="A75" s="236" t="s">
        <v>88</v>
      </c>
      <c r="B75" s="237" t="s">
        <v>260</v>
      </c>
      <c r="C75" s="238"/>
      <c r="D75" s="189">
        <f>D76+D82+D88+D94+D100+D127</f>
        <v>76477.621276129794</v>
      </c>
      <c r="E75" s="189">
        <f>E76+E82+E88+E94+E100+E127</f>
        <v>76477.62000000001</v>
      </c>
      <c r="F75" s="187">
        <f t="shared" si="22"/>
        <v>99.999998331368374</v>
      </c>
    </row>
    <row r="76" spans="1:6" x14ac:dyDescent="0.25">
      <c r="A76" s="193" t="s">
        <v>261</v>
      </c>
      <c r="B76" s="194" t="s">
        <v>139</v>
      </c>
      <c r="C76" s="239"/>
      <c r="D76" s="196">
        <v>666.00404207313022</v>
      </c>
      <c r="E76" s="196">
        <f>E77</f>
        <v>666</v>
      </c>
      <c r="F76" s="192">
        <f t="shared" si="22"/>
        <v>99.999393085796058</v>
      </c>
    </row>
    <row r="77" spans="1:6" x14ac:dyDescent="0.25">
      <c r="A77" s="106" t="s">
        <v>101</v>
      </c>
      <c r="B77" s="229" t="s">
        <v>102</v>
      </c>
      <c r="C77" s="231"/>
      <c r="D77" s="113">
        <v>666.00404207313022</v>
      </c>
      <c r="E77" s="113">
        <f t="shared" ref="E77" si="23">E79</f>
        <v>666</v>
      </c>
      <c r="F77" s="150">
        <f t="shared" si="22"/>
        <v>99.999393085796058</v>
      </c>
    </row>
    <row r="78" spans="1:6" x14ac:dyDescent="0.25">
      <c r="A78" s="118">
        <v>3</v>
      </c>
      <c r="B78" s="119" t="s">
        <v>94</v>
      </c>
      <c r="C78" s="231"/>
      <c r="D78" s="114">
        <v>666.00404207313022</v>
      </c>
      <c r="E78" s="114">
        <f t="shared" ref="E78:E80" si="24">E79</f>
        <v>666</v>
      </c>
      <c r="F78" s="152">
        <f t="shared" si="22"/>
        <v>99.999393085796058</v>
      </c>
    </row>
    <row r="79" spans="1:6" x14ac:dyDescent="0.25">
      <c r="A79" s="120">
        <v>32</v>
      </c>
      <c r="B79" s="121" t="s">
        <v>19</v>
      </c>
      <c r="C79" s="231"/>
      <c r="D79" s="99">
        <v>666.00404207313022</v>
      </c>
      <c r="E79" s="99">
        <f t="shared" si="24"/>
        <v>666</v>
      </c>
      <c r="F79" s="154">
        <f t="shared" si="22"/>
        <v>99.999393085796058</v>
      </c>
    </row>
    <row r="80" spans="1:6" ht="26.25" x14ac:dyDescent="0.25">
      <c r="A80" s="111">
        <v>329</v>
      </c>
      <c r="B80" s="93" t="s">
        <v>128</v>
      </c>
      <c r="C80" s="231"/>
      <c r="D80" s="49"/>
      <c r="E80" s="49">
        <f t="shared" si="24"/>
        <v>666</v>
      </c>
      <c r="F80" s="105" t="s">
        <v>202</v>
      </c>
    </row>
    <row r="81" spans="1:6" ht="26.25" x14ac:dyDescent="0.25">
      <c r="A81" s="92">
        <v>3299</v>
      </c>
      <c r="B81" s="94" t="s">
        <v>128</v>
      </c>
      <c r="C81" s="231"/>
      <c r="D81" s="116"/>
      <c r="E81" s="116">
        <v>666</v>
      </c>
      <c r="F81" s="105" t="s">
        <v>202</v>
      </c>
    </row>
    <row r="82" spans="1:6" x14ac:dyDescent="0.25">
      <c r="A82" s="205" t="s">
        <v>262</v>
      </c>
      <c r="B82" s="205" t="s">
        <v>263</v>
      </c>
      <c r="C82" s="239"/>
      <c r="D82" s="240">
        <v>663.61</v>
      </c>
      <c r="E82" s="196">
        <f t="shared" ref="E82:E86" si="25">E83</f>
        <v>663.61</v>
      </c>
      <c r="F82" s="192">
        <f t="shared" si="22"/>
        <v>100</v>
      </c>
    </row>
    <row r="83" spans="1:6" x14ac:dyDescent="0.25">
      <c r="A83" s="106" t="s">
        <v>101</v>
      </c>
      <c r="B83" s="229" t="s">
        <v>102</v>
      </c>
      <c r="C83" s="231"/>
      <c r="D83" s="243">
        <v>663.61</v>
      </c>
      <c r="E83" s="113">
        <f t="shared" si="25"/>
        <v>663.61</v>
      </c>
      <c r="F83" s="150">
        <f t="shared" si="22"/>
        <v>100</v>
      </c>
    </row>
    <row r="84" spans="1:6" x14ac:dyDescent="0.25">
      <c r="A84" s="118">
        <v>3</v>
      </c>
      <c r="B84" s="119" t="s">
        <v>94</v>
      </c>
      <c r="C84" s="231"/>
      <c r="D84" s="245">
        <v>663.61</v>
      </c>
      <c r="E84" s="114">
        <f t="shared" si="25"/>
        <v>663.61</v>
      </c>
      <c r="F84" s="152">
        <f t="shared" si="22"/>
        <v>100</v>
      </c>
    </row>
    <row r="85" spans="1:6" x14ac:dyDescent="0.25">
      <c r="A85" s="120">
        <v>32</v>
      </c>
      <c r="B85" s="121" t="s">
        <v>19</v>
      </c>
      <c r="C85" s="231"/>
      <c r="D85" s="244">
        <v>663.61</v>
      </c>
      <c r="E85" s="99">
        <f t="shared" si="25"/>
        <v>663.61</v>
      </c>
      <c r="F85" s="154">
        <f t="shared" si="22"/>
        <v>100</v>
      </c>
    </row>
    <row r="86" spans="1:6" ht="26.25" x14ac:dyDescent="0.25">
      <c r="A86" s="111">
        <v>329</v>
      </c>
      <c r="B86" s="93" t="s">
        <v>128</v>
      </c>
      <c r="C86" s="231"/>
      <c r="D86" s="233"/>
      <c r="E86" s="49">
        <f t="shared" si="25"/>
        <v>663.61</v>
      </c>
      <c r="F86" s="105" t="s">
        <v>202</v>
      </c>
    </row>
    <row r="87" spans="1:6" ht="26.25" x14ac:dyDescent="0.25">
      <c r="A87" s="92">
        <v>3299</v>
      </c>
      <c r="B87" s="94" t="s">
        <v>128</v>
      </c>
      <c r="C87" s="231"/>
      <c r="D87" s="233"/>
      <c r="E87" s="116">
        <v>663.61</v>
      </c>
      <c r="F87" s="105" t="s">
        <v>202</v>
      </c>
    </row>
    <row r="88" spans="1:6" ht="26.25" x14ac:dyDescent="0.25">
      <c r="A88" s="193" t="s">
        <v>264</v>
      </c>
      <c r="B88" s="194" t="s">
        <v>265</v>
      </c>
      <c r="C88" s="239"/>
      <c r="D88" s="240">
        <v>80</v>
      </c>
      <c r="E88" s="196">
        <f t="shared" ref="E88:E92" si="26">E89</f>
        <v>80</v>
      </c>
      <c r="F88" s="192">
        <f t="shared" si="22"/>
        <v>100</v>
      </c>
    </row>
    <row r="89" spans="1:6" x14ac:dyDescent="0.25">
      <c r="A89" s="106" t="s">
        <v>101</v>
      </c>
      <c r="B89" s="229" t="s">
        <v>102</v>
      </c>
      <c r="C89" s="231"/>
      <c r="D89" s="243">
        <v>80</v>
      </c>
      <c r="E89" s="113">
        <f t="shared" si="26"/>
        <v>80</v>
      </c>
      <c r="F89" s="150">
        <f t="shared" si="22"/>
        <v>100</v>
      </c>
    </row>
    <row r="90" spans="1:6" x14ac:dyDescent="0.25">
      <c r="A90" s="118">
        <v>3</v>
      </c>
      <c r="B90" s="119" t="s">
        <v>94</v>
      </c>
      <c r="C90" s="231"/>
      <c r="D90" s="245">
        <v>80</v>
      </c>
      <c r="E90" s="114">
        <f t="shared" si="26"/>
        <v>80</v>
      </c>
      <c r="F90" s="152">
        <f t="shared" si="22"/>
        <v>100</v>
      </c>
    </row>
    <row r="91" spans="1:6" x14ac:dyDescent="0.25">
      <c r="A91" s="120">
        <v>32</v>
      </c>
      <c r="B91" s="121" t="s">
        <v>19</v>
      </c>
      <c r="C91" s="231"/>
      <c r="D91" s="244">
        <v>80</v>
      </c>
      <c r="E91" s="99">
        <f t="shared" si="26"/>
        <v>80</v>
      </c>
      <c r="F91" s="154">
        <f t="shared" si="22"/>
        <v>100</v>
      </c>
    </row>
    <row r="92" spans="1:6" x14ac:dyDescent="0.25">
      <c r="A92" s="111">
        <v>323</v>
      </c>
      <c r="B92" s="93" t="s">
        <v>119</v>
      </c>
      <c r="C92" s="231"/>
      <c r="D92" s="233"/>
      <c r="E92" s="49">
        <f t="shared" si="26"/>
        <v>80</v>
      </c>
      <c r="F92" s="105" t="s">
        <v>202</v>
      </c>
    </row>
    <row r="93" spans="1:6" x14ac:dyDescent="0.25">
      <c r="A93" s="92">
        <v>3237</v>
      </c>
      <c r="B93" s="94" t="s">
        <v>125</v>
      </c>
      <c r="C93" s="231"/>
      <c r="D93" s="233"/>
      <c r="E93" s="116">
        <v>80</v>
      </c>
      <c r="F93" s="105" t="s">
        <v>202</v>
      </c>
    </row>
    <row r="94" spans="1:6" x14ac:dyDescent="0.25">
      <c r="A94" s="209" t="s">
        <v>266</v>
      </c>
      <c r="B94" s="210" t="s">
        <v>267</v>
      </c>
      <c r="C94" s="239"/>
      <c r="D94" s="240">
        <v>530.88123365850424</v>
      </c>
      <c r="E94" s="196">
        <f t="shared" ref="E94:E98" si="27">E95</f>
        <v>530.88</v>
      </c>
      <c r="F94" s="192">
        <f t="shared" si="22"/>
        <v>99.999767620622833</v>
      </c>
    </row>
    <row r="95" spans="1:6" x14ac:dyDescent="0.25">
      <c r="A95" s="106" t="s">
        <v>101</v>
      </c>
      <c r="B95" s="229" t="s">
        <v>102</v>
      </c>
      <c r="C95" s="231"/>
      <c r="D95" s="243">
        <v>530.88123365850424</v>
      </c>
      <c r="E95" s="113">
        <f t="shared" si="27"/>
        <v>530.88</v>
      </c>
      <c r="F95" s="150">
        <f t="shared" si="22"/>
        <v>99.999767620622833</v>
      </c>
    </row>
    <row r="96" spans="1:6" x14ac:dyDescent="0.25">
      <c r="A96" s="108">
        <v>3</v>
      </c>
      <c r="B96" s="109" t="s">
        <v>94</v>
      </c>
      <c r="C96" s="231"/>
      <c r="D96" s="245">
        <v>530.88123365850424</v>
      </c>
      <c r="E96" s="114">
        <f t="shared" si="27"/>
        <v>530.88</v>
      </c>
      <c r="F96" s="152">
        <f t="shared" si="22"/>
        <v>99.999767620622833</v>
      </c>
    </row>
    <row r="97" spans="1:6" x14ac:dyDescent="0.25">
      <c r="A97" s="110">
        <v>32</v>
      </c>
      <c r="B97" s="102" t="s">
        <v>19</v>
      </c>
      <c r="C97" s="231"/>
      <c r="D97" s="244">
        <v>530.88123365850424</v>
      </c>
      <c r="E97" s="99">
        <f t="shared" si="27"/>
        <v>530.88</v>
      </c>
      <c r="F97" s="154">
        <f t="shared" si="22"/>
        <v>99.999767620622833</v>
      </c>
    </row>
    <row r="98" spans="1:6" x14ac:dyDescent="0.25">
      <c r="A98" s="111">
        <v>323</v>
      </c>
      <c r="B98" s="93" t="s">
        <v>119</v>
      </c>
      <c r="C98" s="231"/>
      <c r="D98" s="233"/>
      <c r="E98" s="49">
        <f t="shared" si="27"/>
        <v>530.88</v>
      </c>
      <c r="F98" s="105" t="s">
        <v>202</v>
      </c>
    </row>
    <row r="99" spans="1:6" x14ac:dyDescent="0.25">
      <c r="A99" s="92">
        <v>3237</v>
      </c>
      <c r="B99" s="94" t="s">
        <v>125</v>
      </c>
      <c r="C99" s="231"/>
      <c r="D99" s="233"/>
      <c r="E99" s="116">
        <v>530.88</v>
      </c>
      <c r="F99" s="105" t="s">
        <v>202</v>
      </c>
    </row>
    <row r="100" spans="1:6" ht="51" x14ac:dyDescent="0.25">
      <c r="A100" s="241" t="s">
        <v>268</v>
      </c>
      <c r="B100" s="241" t="s">
        <v>269</v>
      </c>
      <c r="C100" s="239"/>
      <c r="D100" s="196">
        <v>54559.446000398166</v>
      </c>
      <c r="E100" s="196">
        <f t="shared" ref="E100" si="28">E101+E114</f>
        <v>54559.450000000012</v>
      </c>
      <c r="F100" s="192">
        <f t="shared" si="22"/>
        <v>100.00000733072298</v>
      </c>
    </row>
    <row r="101" spans="1:6" x14ac:dyDescent="0.25">
      <c r="A101" s="106" t="s">
        <v>101</v>
      </c>
      <c r="B101" s="229" t="s">
        <v>102</v>
      </c>
      <c r="C101" s="231"/>
      <c r="D101" s="113">
        <v>8183.9060003981685</v>
      </c>
      <c r="E101" s="113">
        <f>E102</f>
        <v>8183.91</v>
      </c>
      <c r="F101" s="150">
        <f t="shared" si="22"/>
        <v>100.00004887155146</v>
      </c>
    </row>
    <row r="102" spans="1:6" x14ac:dyDescent="0.25">
      <c r="A102" s="118">
        <v>3</v>
      </c>
      <c r="B102" s="119" t="s">
        <v>94</v>
      </c>
      <c r="C102" s="231"/>
      <c r="D102" s="114">
        <v>8183.9060003981685</v>
      </c>
      <c r="E102" s="114">
        <f t="shared" ref="E102" si="29">E103+E110</f>
        <v>8183.91</v>
      </c>
      <c r="F102" s="152">
        <f t="shared" si="22"/>
        <v>100.00004887155146</v>
      </c>
    </row>
    <row r="103" spans="1:6" x14ac:dyDescent="0.25">
      <c r="A103" s="110">
        <v>31</v>
      </c>
      <c r="B103" s="102" t="s">
        <v>10</v>
      </c>
      <c r="C103" s="231"/>
      <c r="D103" s="99">
        <v>7213.466000398168</v>
      </c>
      <c r="E103" s="99">
        <f>E104+E106+E108</f>
        <v>7213.47</v>
      </c>
      <c r="F103" s="154">
        <f t="shared" si="22"/>
        <v>100.00005544632542</v>
      </c>
    </row>
    <row r="104" spans="1:6" x14ac:dyDescent="0.25">
      <c r="A104" s="111">
        <v>311</v>
      </c>
      <c r="B104" s="93" t="s">
        <v>141</v>
      </c>
      <c r="C104" s="231"/>
      <c r="D104" s="49"/>
      <c r="E104" s="49">
        <f t="shared" ref="E104" si="30">E105</f>
        <v>5766.93</v>
      </c>
      <c r="F104" s="105" t="s">
        <v>202</v>
      </c>
    </row>
    <row r="105" spans="1:6" x14ac:dyDescent="0.25">
      <c r="A105" s="92">
        <v>3111</v>
      </c>
      <c r="B105" s="94" t="s">
        <v>142</v>
      </c>
      <c r="C105" s="231"/>
      <c r="D105" s="116"/>
      <c r="E105" s="116">
        <v>5766.93</v>
      </c>
      <c r="F105" s="105" t="s">
        <v>202</v>
      </c>
    </row>
    <row r="106" spans="1:6" x14ac:dyDescent="0.25">
      <c r="A106" s="111">
        <v>312</v>
      </c>
      <c r="B106" s="93" t="s">
        <v>143</v>
      </c>
      <c r="C106" s="231"/>
      <c r="D106" s="49"/>
      <c r="E106" s="49">
        <v>495</v>
      </c>
      <c r="F106" s="105" t="s">
        <v>202</v>
      </c>
    </row>
    <row r="107" spans="1:6" x14ac:dyDescent="0.25">
      <c r="A107" s="92">
        <v>3121</v>
      </c>
      <c r="B107" s="94" t="s">
        <v>143</v>
      </c>
      <c r="C107" s="231"/>
      <c r="D107" s="116"/>
      <c r="E107" s="116">
        <v>495</v>
      </c>
      <c r="F107" s="105" t="s">
        <v>202</v>
      </c>
    </row>
    <row r="108" spans="1:6" x14ac:dyDescent="0.25">
      <c r="A108" s="111">
        <v>313</v>
      </c>
      <c r="B108" s="93" t="s">
        <v>144</v>
      </c>
      <c r="C108" s="231"/>
      <c r="D108" s="49"/>
      <c r="E108" s="49">
        <f t="shared" ref="E108" si="31">E109</f>
        <v>951.54</v>
      </c>
      <c r="F108" s="105" t="s">
        <v>202</v>
      </c>
    </row>
    <row r="109" spans="1:6" ht="26.25" x14ac:dyDescent="0.25">
      <c r="A109" s="92">
        <v>3132</v>
      </c>
      <c r="B109" s="94" t="s">
        <v>145</v>
      </c>
      <c r="C109" s="231"/>
      <c r="D109" s="116"/>
      <c r="E109" s="116">
        <v>951.54</v>
      </c>
      <c r="F109" s="105" t="s">
        <v>202</v>
      </c>
    </row>
    <row r="110" spans="1:6" x14ac:dyDescent="0.25">
      <c r="A110" s="110">
        <v>32</v>
      </c>
      <c r="B110" s="102" t="s">
        <v>19</v>
      </c>
      <c r="C110" s="231"/>
      <c r="D110" s="99">
        <v>970.44</v>
      </c>
      <c r="E110" s="99">
        <v>970.44</v>
      </c>
      <c r="F110" s="154">
        <f t="shared" si="22"/>
        <v>100</v>
      </c>
    </row>
    <row r="111" spans="1:6" x14ac:dyDescent="0.25">
      <c r="A111" s="111">
        <v>321</v>
      </c>
      <c r="B111" s="93" t="s">
        <v>111</v>
      </c>
      <c r="C111" s="231"/>
      <c r="D111" s="49"/>
      <c r="E111" s="49">
        <f t="shared" ref="E111" si="32">SUM(E112:E113)</f>
        <v>970.43999999999994</v>
      </c>
      <c r="F111" s="105" t="s">
        <v>202</v>
      </c>
    </row>
    <row r="112" spans="1:6" x14ac:dyDescent="0.25">
      <c r="A112" s="92">
        <v>3211</v>
      </c>
      <c r="B112" s="94" t="s">
        <v>112</v>
      </c>
      <c r="C112" s="231"/>
      <c r="D112" s="116"/>
      <c r="E112" s="116">
        <v>23.88</v>
      </c>
      <c r="F112" s="105" t="s">
        <v>202</v>
      </c>
    </row>
    <row r="113" spans="1:6" ht="26.25" x14ac:dyDescent="0.25">
      <c r="A113" s="92">
        <v>3212</v>
      </c>
      <c r="B113" s="94" t="s">
        <v>146</v>
      </c>
      <c r="C113" s="231"/>
      <c r="D113" s="116"/>
      <c r="E113" s="116">
        <v>946.56</v>
      </c>
      <c r="F113" s="105" t="s">
        <v>202</v>
      </c>
    </row>
    <row r="114" spans="1:6" x14ac:dyDescent="0.25">
      <c r="A114" s="106" t="s">
        <v>270</v>
      </c>
      <c r="B114" s="107" t="s">
        <v>271</v>
      </c>
      <c r="C114" s="231"/>
      <c r="D114" s="113">
        <v>46375.54</v>
      </c>
      <c r="E114" s="113">
        <f>E115</f>
        <v>46375.540000000008</v>
      </c>
      <c r="F114" s="150">
        <f t="shared" si="22"/>
        <v>100.00000000000003</v>
      </c>
    </row>
    <row r="115" spans="1:6" x14ac:dyDescent="0.25">
      <c r="A115" s="118">
        <v>3</v>
      </c>
      <c r="B115" s="119" t="s">
        <v>94</v>
      </c>
      <c r="C115" s="231"/>
      <c r="D115" s="114">
        <v>46375.537843917969</v>
      </c>
      <c r="E115" s="114">
        <f t="shared" ref="E115" si="33">E116+E123</f>
        <v>46375.540000000008</v>
      </c>
      <c r="F115" s="152">
        <f t="shared" si="22"/>
        <v>100.0000046491796</v>
      </c>
    </row>
    <row r="116" spans="1:6" x14ac:dyDescent="0.25">
      <c r="A116" s="110">
        <v>31</v>
      </c>
      <c r="B116" s="102" t="s">
        <v>10</v>
      </c>
      <c r="C116" s="231"/>
      <c r="D116" s="99">
        <v>40876.373142876095</v>
      </c>
      <c r="E116" s="99">
        <f t="shared" ref="E116" si="34">E117+E119+E121</f>
        <v>40876.380000000005</v>
      </c>
      <c r="F116" s="154">
        <f t="shared" si="22"/>
        <v>100.00001677527477</v>
      </c>
    </row>
    <row r="117" spans="1:6" x14ac:dyDescent="0.25">
      <c r="A117" s="111">
        <v>311</v>
      </c>
      <c r="B117" s="93" t="s">
        <v>141</v>
      </c>
      <c r="C117" s="231"/>
      <c r="D117" s="49"/>
      <c r="E117" s="49">
        <f t="shared" ref="E117" si="35">E118</f>
        <v>32679.27</v>
      </c>
      <c r="F117" s="105" t="s">
        <v>202</v>
      </c>
    </row>
    <row r="118" spans="1:6" x14ac:dyDescent="0.25">
      <c r="A118" s="92">
        <v>3111</v>
      </c>
      <c r="B118" s="94" t="s">
        <v>142</v>
      </c>
      <c r="C118" s="231"/>
      <c r="D118" s="116"/>
      <c r="E118" s="116">
        <v>32679.27</v>
      </c>
      <c r="F118" s="105" t="s">
        <v>202</v>
      </c>
    </row>
    <row r="119" spans="1:6" x14ac:dyDescent="0.25">
      <c r="A119" s="111">
        <v>312</v>
      </c>
      <c r="B119" s="93" t="s">
        <v>143</v>
      </c>
      <c r="C119" s="231"/>
      <c r="D119" s="49"/>
      <c r="E119" s="49">
        <f t="shared" ref="E119" si="36">E120</f>
        <v>2805</v>
      </c>
      <c r="F119" s="105" t="s">
        <v>202</v>
      </c>
    </row>
    <row r="120" spans="1:6" x14ac:dyDescent="0.25">
      <c r="A120" s="92">
        <v>3121</v>
      </c>
      <c r="B120" s="94" t="s">
        <v>143</v>
      </c>
      <c r="C120" s="231"/>
      <c r="D120" s="116"/>
      <c r="E120" s="116">
        <v>2805</v>
      </c>
      <c r="F120" s="105" t="s">
        <v>202</v>
      </c>
    </row>
    <row r="121" spans="1:6" x14ac:dyDescent="0.25">
      <c r="A121" s="111">
        <v>313</v>
      </c>
      <c r="B121" s="93" t="s">
        <v>144</v>
      </c>
      <c r="C121" s="231"/>
      <c r="D121" s="49"/>
      <c r="E121" s="49">
        <f>E122</f>
        <v>5392.11</v>
      </c>
      <c r="F121" s="105" t="s">
        <v>202</v>
      </c>
    </row>
    <row r="122" spans="1:6" ht="26.25" x14ac:dyDescent="0.25">
      <c r="A122" s="92">
        <v>3132</v>
      </c>
      <c r="B122" s="94" t="s">
        <v>145</v>
      </c>
      <c r="C122" s="231"/>
      <c r="D122" s="116"/>
      <c r="E122" s="116">
        <v>5392.11</v>
      </c>
      <c r="F122" s="105" t="s">
        <v>202</v>
      </c>
    </row>
    <row r="123" spans="1:6" x14ac:dyDescent="0.25">
      <c r="A123" s="110">
        <v>32</v>
      </c>
      <c r="B123" s="102" t="s">
        <v>19</v>
      </c>
      <c r="C123" s="231"/>
      <c r="D123" s="99">
        <v>5499.1647010418737</v>
      </c>
      <c r="E123" s="99">
        <f t="shared" ref="E123" si="37">E124</f>
        <v>5499.16</v>
      </c>
      <c r="F123" s="154">
        <f t="shared" si="22"/>
        <v>99.999914513528338</v>
      </c>
    </row>
    <row r="124" spans="1:6" x14ac:dyDescent="0.25">
      <c r="A124" s="111">
        <v>321</v>
      </c>
      <c r="B124" s="93" t="s">
        <v>111</v>
      </c>
      <c r="C124" s="231"/>
      <c r="D124" s="49"/>
      <c r="E124" s="49">
        <f t="shared" ref="E124" si="38">SUM(E125:E126)</f>
        <v>5499.16</v>
      </c>
      <c r="F124" s="105" t="s">
        <v>202</v>
      </c>
    </row>
    <row r="125" spans="1:6" x14ac:dyDescent="0.25">
      <c r="A125" s="92">
        <v>3211</v>
      </c>
      <c r="B125" s="94" t="s">
        <v>112</v>
      </c>
      <c r="C125" s="231"/>
      <c r="D125" s="116"/>
      <c r="E125" s="116">
        <v>135.4</v>
      </c>
      <c r="F125" s="105" t="s">
        <v>202</v>
      </c>
    </row>
    <row r="126" spans="1:6" ht="26.25" x14ac:dyDescent="0.25">
      <c r="A126" s="92">
        <v>3212</v>
      </c>
      <c r="B126" s="94" t="s">
        <v>146</v>
      </c>
      <c r="C126" s="231"/>
      <c r="D126" s="116"/>
      <c r="E126" s="116">
        <v>5363.76</v>
      </c>
      <c r="F126" s="105" t="s">
        <v>202</v>
      </c>
    </row>
    <row r="127" spans="1:6" ht="51" x14ac:dyDescent="0.25">
      <c r="A127" s="241" t="s">
        <v>272</v>
      </c>
      <c r="B127" s="241" t="s">
        <v>273</v>
      </c>
      <c r="C127" s="239"/>
      <c r="D127" s="196">
        <v>19977.68</v>
      </c>
      <c r="E127" s="196">
        <f t="shared" ref="E127" si="39">E128+E141</f>
        <v>19977.68</v>
      </c>
      <c r="F127" s="192">
        <f t="shared" si="22"/>
        <v>100</v>
      </c>
    </row>
    <row r="128" spans="1:6" x14ac:dyDescent="0.25">
      <c r="A128" s="106" t="s">
        <v>101</v>
      </c>
      <c r="B128" s="229" t="s">
        <v>102</v>
      </c>
      <c r="C128" s="231"/>
      <c r="D128" s="113">
        <v>2996.6199999999994</v>
      </c>
      <c r="E128" s="113">
        <f t="shared" ref="E128" si="40">E129</f>
        <v>2996.6199999999994</v>
      </c>
      <c r="F128" s="150">
        <f t="shared" si="22"/>
        <v>100</v>
      </c>
    </row>
    <row r="129" spans="1:6" x14ac:dyDescent="0.25">
      <c r="A129" s="118">
        <v>3</v>
      </c>
      <c r="B129" s="119" t="s">
        <v>94</v>
      </c>
      <c r="C129" s="231"/>
      <c r="D129" s="114">
        <v>2996.6199999999994</v>
      </c>
      <c r="E129" s="114">
        <f t="shared" ref="E129" si="41">E130+E137</f>
        <v>2996.6199999999994</v>
      </c>
      <c r="F129" s="152">
        <f t="shared" si="22"/>
        <v>100</v>
      </c>
    </row>
    <row r="130" spans="1:6" x14ac:dyDescent="0.25">
      <c r="A130" s="110">
        <v>31</v>
      </c>
      <c r="B130" s="102" t="s">
        <v>10</v>
      </c>
      <c r="C130" s="231"/>
      <c r="D130" s="99">
        <v>2710.8799999999997</v>
      </c>
      <c r="E130" s="99">
        <f t="shared" ref="E130" si="42">E131+E133+E135</f>
        <v>2710.8799999999997</v>
      </c>
      <c r="F130" s="154">
        <f t="shared" si="22"/>
        <v>100</v>
      </c>
    </row>
    <row r="131" spans="1:6" x14ac:dyDescent="0.25">
      <c r="A131" s="111">
        <v>311</v>
      </c>
      <c r="B131" s="93" t="s">
        <v>141</v>
      </c>
      <c r="C131" s="231"/>
      <c r="D131" s="49"/>
      <c r="E131" s="49">
        <f t="shared" ref="E131" si="43">E132</f>
        <v>1987.24</v>
      </c>
      <c r="F131" s="105" t="s">
        <v>202</v>
      </c>
    </row>
    <row r="132" spans="1:6" x14ac:dyDescent="0.25">
      <c r="A132" s="92">
        <v>3111</v>
      </c>
      <c r="B132" s="94" t="s">
        <v>142</v>
      </c>
      <c r="C132" s="231"/>
      <c r="D132" s="116"/>
      <c r="E132" s="116">
        <v>1987.24</v>
      </c>
      <c r="F132" s="105" t="s">
        <v>202</v>
      </c>
    </row>
    <row r="133" spans="1:6" x14ac:dyDescent="0.25">
      <c r="A133" s="111">
        <v>312</v>
      </c>
      <c r="B133" s="93" t="s">
        <v>143</v>
      </c>
      <c r="C133" s="231"/>
      <c r="D133" s="49"/>
      <c r="E133" s="49">
        <f t="shared" ref="E133" si="44">E134</f>
        <v>395.75</v>
      </c>
      <c r="F133" s="105" t="s">
        <v>202</v>
      </c>
    </row>
    <row r="134" spans="1:6" x14ac:dyDescent="0.25">
      <c r="A134" s="92">
        <v>3121</v>
      </c>
      <c r="B134" s="94" t="s">
        <v>143</v>
      </c>
      <c r="C134" s="231"/>
      <c r="D134" s="116"/>
      <c r="E134" s="116">
        <v>395.75</v>
      </c>
      <c r="F134" s="105" t="s">
        <v>202</v>
      </c>
    </row>
    <row r="135" spans="1:6" x14ac:dyDescent="0.25">
      <c r="A135" s="111">
        <v>313</v>
      </c>
      <c r="B135" s="93" t="s">
        <v>144</v>
      </c>
      <c r="C135" s="231"/>
      <c r="D135" s="49"/>
      <c r="E135" s="49">
        <f t="shared" ref="E135" si="45">E136</f>
        <v>327.89</v>
      </c>
      <c r="F135" s="105" t="s">
        <v>202</v>
      </c>
    </row>
    <row r="136" spans="1:6" ht="26.25" x14ac:dyDescent="0.25">
      <c r="A136" s="92">
        <v>3132</v>
      </c>
      <c r="B136" s="94" t="s">
        <v>145</v>
      </c>
      <c r="C136" s="231"/>
      <c r="D136" s="116"/>
      <c r="E136" s="116">
        <v>327.89</v>
      </c>
      <c r="F136" s="105" t="s">
        <v>202</v>
      </c>
    </row>
    <row r="137" spans="1:6" x14ac:dyDescent="0.25">
      <c r="A137" s="110">
        <v>32</v>
      </c>
      <c r="B137" s="102" t="s">
        <v>19</v>
      </c>
      <c r="C137" s="231"/>
      <c r="D137" s="99">
        <v>285.73999999999995</v>
      </c>
      <c r="E137" s="99">
        <f t="shared" ref="E137" si="46">E138</f>
        <v>285.73999999999995</v>
      </c>
      <c r="F137" s="154">
        <f t="shared" ref="F137:F172" si="47">E137/D137*100</f>
        <v>100</v>
      </c>
    </row>
    <row r="138" spans="1:6" x14ac:dyDescent="0.25">
      <c r="A138" s="111">
        <v>321</v>
      </c>
      <c r="B138" s="93" t="s">
        <v>111</v>
      </c>
      <c r="C138" s="231"/>
      <c r="D138" s="49"/>
      <c r="E138" s="49">
        <f t="shared" ref="E138" si="48">SUM(E139:E140)</f>
        <v>285.73999999999995</v>
      </c>
      <c r="F138" s="105" t="s">
        <v>202</v>
      </c>
    </row>
    <row r="139" spans="1:6" x14ac:dyDescent="0.25">
      <c r="A139" s="92">
        <v>3211</v>
      </c>
      <c r="B139" s="94" t="s">
        <v>112</v>
      </c>
      <c r="C139" s="231"/>
      <c r="D139" s="116"/>
      <c r="E139" s="116">
        <v>8.5299999999999994</v>
      </c>
      <c r="F139" s="105" t="s">
        <v>202</v>
      </c>
    </row>
    <row r="140" spans="1:6" ht="26.25" x14ac:dyDescent="0.25">
      <c r="A140" s="92">
        <v>3212</v>
      </c>
      <c r="B140" s="94" t="s">
        <v>146</v>
      </c>
      <c r="C140" s="231"/>
      <c r="D140" s="116"/>
      <c r="E140" s="116">
        <v>277.20999999999998</v>
      </c>
      <c r="F140" s="105" t="s">
        <v>202</v>
      </c>
    </row>
    <row r="141" spans="1:6" x14ac:dyDescent="0.25">
      <c r="A141" s="106" t="s">
        <v>270</v>
      </c>
      <c r="B141" s="107" t="s">
        <v>271</v>
      </c>
      <c r="C141" s="231"/>
      <c r="D141" s="113">
        <v>16981.060000000001</v>
      </c>
      <c r="E141" s="113">
        <f t="shared" ref="E141" si="49">E142</f>
        <v>16981.060000000001</v>
      </c>
      <c r="F141" s="150">
        <f t="shared" si="47"/>
        <v>100</v>
      </c>
    </row>
    <row r="142" spans="1:6" x14ac:dyDescent="0.25">
      <c r="A142" s="118">
        <v>3</v>
      </c>
      <c r="B142" s="119" t="s">
        <v>94</v>
      </c>
      <c r="C142" s="231"/>
      <c r="D142" s="114">
        <v>16981.060000000001</v>
      </c>
      <c r="E142" s="114">
        <f t="shared" ref="E142" si="50">E143+E150</f>
        <v>16981.060000000001</v>
      </c>
      <c r="F142" s="152">
        <f t="shared" si="47"/>
        <v>100</v>
      </c>
    </row>
    <row r="143" spans="1:6" x14ac:dyDescent="0.25">
      <c r="A143" s="110">
        <v>31</v>
      </c>
      <c r="B143" s="102" t="s">
        <v>10</v>
      </c>
      <c r="C143" s="231"/>
      <c r="D143" s="99">
        <v>15361.75</v>
      </c>
      <c r="E143" s="99">
        <f t="shared" ref="E143" si="51">E144+E146+E148</f>
        <v>15361.75</v>
      </c>
      <c r="F143" s="154">
        <f t="shared" si="47"/>
        <v>100</v>
      </c>
    </row>
    <row r="144" spans="1:6" x14ac:dyDescent="0.25">
      <c r="A144" s="111">
        <v>311</v>
      </c>
      <c r="B144" s="93" t="s">
        <v>141</v>
      </c>
      <c r="C144" s="231"/>
      <c r="D144" s="49"/>
      <c r="E144" s="49">
        <f t="shared" ref="E144" si="52">E145</f>
        <v>11261.08</v>
      </c>
      <c r="F144" s="105" t="s">
        <v>202</v>
      </c>
    </row>
    <row r="145" spans="1:6" x14ac:dyDescent="0.25">
      <c r="A145" s="92">
        <v>3111</v>
      </c>
      <c r="B145" s="94" t="s">
        <v>142</v>
      </c>
      <c r="C145" s="231"/>
      <c r="D145" s="116"/>
      <c r="E145" s="116">
        <v>11261.08</v>
      </c>
      <c r="F145" s="105" t="s">
        <v>202</v>
      </c>
    </row>
    <row r="146" spans="1:6" x14ac:dyDescent="0.25">
      <c r="A146" s="111">
        <v>312</v>
      </c>
      <c r="B146" s="93" t="s">
        <v>143</v>
      </c>
      <c r="C146" s="231"/>
      <c r="D146" s="49"/>
      <c r="E146" s="49">
        <f t="shared" ref="E146" si="53">E147</f>
        <v>2242.59</v>
      </c>
      <c r="F146" s="105" t="s">
        <v>202</v>
      </c>
    </row>
    <row r="147" spans="1:6" x14ac:dyDescent="0.25">
      <c r="A147" s="92">
        <v>3121</v>
      </c>
      <c r="B147" s="94" t="s">
        <v>143</v>
      </c>
      <c r="C147" s="231"/>
      <c r="D147" s="116"/>
      <c r="E147" s="116">
        <v>2242.59</v>
      </c>
      <c r="F147" s="105" t="s">
        <v>202</v>
      </c>
    </row>
    <row r="148" spans="1:6" x14ac:dyDescent="0.25">
      <c r="A148" s="111">
        <v>313</v>
      </c>
      <c r="B148" s="93" t="s">
        <v>144</v>
      </c>
      <c r="C148" s="231"/>
      <c r="D148" s="49"/>
      <c r="E148" s="49">
        <f t="shared" ref="E148" si="54">E149</f>
        <v>1858.08</v>
      </c>
      <c r="F148" s="105" t="s">
        <v>202</v>
      </c>
    </row>
    <row r="149" spans="1:6" ht="26.25" x14ac:dyDescent="0.25">
      <c r="A149" s="92">
        <v>3132</v>
      </c>
      <c r="B149" s="94" t="s">
        <v>145</v>
      </c>
      <c r="C149" s="231"/>
      <c r="D149" s="116"/>
      <c r="E149" s="116">
        <v>1858.08</v>
      </c>
      <c r="F149" s="105" t="s">
        <v>202</v>
      </c>
    </row>
    <row r="150" spans="1:6" x14ac:dyDescent="0.25">
      <c r="A150" s="110">
        <v>32</v>
      </c>
      <c r="B150" s="102" t="s">
        <v>19</v>
      </c>
      <c r="C150" s="231"/>
      <c r="D150" s="99">
        <v>1619.31</v>
      </c>
      <c r="E150" s="99">
        <f t="shared" ref="E150" si="55">E151</f>
        <v>1619.31</v>
      </c>
      <c r="F150" s="154">
        <f t="shared" si="47"/>
        <v>100</v>
      </c>
    </row>
    <row r="151" spans="1:6" x14ac:dyDescent="0.25">
      <c r="A151" s="111">
        <v>321</v>
      </c>
      <c r="B151" s="93" t="s">
        <v>111</v>
      </c>
      <c r="C151" s="231"/>
      <c r="D151" s="49"/>
      <c r="E151" s="49">
        <f t="shared" ref="E151" si="56">SUM(E152:E153)</f>
        <v>1619.31</v>
      </c>
      <c r="F151" s="105" t="s">
        <v>202</v>
      </c>
    </row>
    <row r="152" spans="1:6" x14ac:dyDescent="0.25">
      <c r="A152" s="92">
        <v>3211</v>
      </c>
      <c r="B152" s="94" t="s">
        <v>112</v>
      </c>
      <c r="C152" s="231"/>
      <c r="D152" s="116"/>
      <c r="E152" s="116">
        <v>48.37</v>
      </c>
      <c r="F152" s="105" t="s">
        <v>202</v>
      </c>
    </row>
    <row r="153" spans="1:6" ht="26.25" x14ac:dyDescent="0.25">
      <c r="A153" s="92">
        <v>3212</v>
      </c>
      <c r="B153" s="94" t="s">
        <v>146</v>
      </c>
      <c r="C153" s="231"/>
      <c r="D153" s="116"/>
      <c r="E153" s="116">
        <v>1570.94</v>
      </c>
      <c r="F153" s="105" t="s">
        <v>202</v>
      </c>
    </row>
    <row r="154" spans="1:6" x14ac:dyDescent="0.25">
      <c r="A154" s="188" t="s">
        <v>274</v>
      </c>
      <c r="B154" s="188" t="s">
        <v>99</v>
      </c>
      <c r="C154" s="238"/>
      <c r="D154" s="189">
        <f>D155+D162</f>
        <v>33747.5</v>
      </c>
      <c r="E154" s="189">
        <f>E155+E162</f>
        <v>33735</v>
      </c>
      <c r="F154" s="187">
        <f t="shared" si="47"/>
        <v>99.962960219275502</v>
      </c>
    </row>
    <row r="155" spans="1:6" x14ac:dyDescent="0.25">
      <c r="A155" s="193" t="s">
        <v>237</v>
      </c>
      <c r="B155" s="201" t="s">
        <v>147</v>
      </c>
      <c r="C155" s="239"/>
      <c r="D155" s="196">
        <v>32947.5</v>
      </c>
      <c r="E155" s="196">
        <f t="shared" ref="E155:E158" si="57">E156</f>
        <v>32935</v>
      </c>
      <c r="F155" s="192">
        <f t="shared" si="47"/>
        <v>99.962060854389563</v>
      </c>
    </row>
    <row r="156" spans="1:6" x14ac:dyDescent="0.25">
      <c r="A156" s="106" t="s">
        <v>101</v>
      </c>
      <c r="B156" s="229" t="s">
        <v>102</v>
      </c>
      <c r="C156" s="231"/>
      <c r="D156" s="113">
        <v>32947.5</v>
      </c>
      <c r="E156" s="113">
        <f t="shared" si="57"/>
        <v>32935</v>
      </c>
      <c r="F156" s="150">
        <f t="shared" si="47"/>
        <v>99.962060854389563</v>
      </c>
    </row>
    <row r="157" spans="1:6" ht="26.25" x14ac:dyDescent="0.25">
      <c r="A157" s="108">
        <v>4</v>
      </c>
      <c r="B157" s="124" t="s">
        <v>11</v>
      </c>
      <c r="C157" s="231"/>
      <c r="D157" s="114">
        <v>32947.5</v>
      </c>
      <c r="E157" s="114">
        <f t="shared" si="57"/>
        <v>32935</v>
      </c>
      <c r="F157" s="152">
        <f t="shared" si="47"/>
        <v>99.962060854389563</v>
      </c>
    </row>
    <row r="158" spans="1:6" ht="39" x14ac:dyDescent="0.25">
      <c r="A158" s="110">
        <v>42</v>
      </c>
      <c r="B158" s="102" t="s">
        <v>148</v>
      </c>
      <c r="C158" s="231"/>
      <c r="D158" s="99">
        <v>32947.5</v>
      </c>
      <c r="E158" s="99">
        <f t="shared" si="57"/>
        <v>32935</v>
      </c>
      <c r="F158" s="154">
        <f t="shared" si="47"/>
        <v>99.962060854389563</v>
      </c>
    </row>
    <row r="159" spans="1:6" x14ac:dyDescent="0.25">
      <c r="A159" s="111">
        <v>422</v>
      </c>
      <c r="B159" s="93" t="s">
        <v>149</v>
      </c>
      <c r="C159" s="231"/>
      <c r="D159" s="49"/>
      <c r="E159" s="49">
        <f t="shared" ref="E159" si="58">SUM(E160:E161)</f>
        <v>32935</v>
      </c>
      <c r="F159" s="105" t="s">
        <v>202</v>
      </c>
    </row>
    <row r="160" spans="1:6" x14ac:dyDescent="0.25">
      <c r="A160" s="92">
        <v>4221</v>
      </c>
      <c r="B160" s="94" t="s">
        <v>150</v>
      </c>
      <c r="C160" s="231"/>
      <c r="D160" s="116"/>
      <c r="E160" s="116">
        <f>C160+D160</f>
        <v>0</v>
      </c>
      <c r="F160" s="105" t="s">
        <v>202</v>
      </c>
    </row>
    <row r="161" spans="1:6" ht="26.25" x14ac:dyDescent="0.25">
      <c r="A161" s="92">
        <v>4227</v>
      </c>
      <c r="B161" s="94" t="s">
        <v>172</v>
      </c>
      <c r="C161" s="231"/>
      <c r="D161" s="116"/>
      <c r="E161" s="116">
        <v>32935</v>
      </c>
      <c r="F161" s="105" t="s">
        <v>202</v>
      </c>
    </row>
    <row r="162" spans="1:6" x14ac:dyDescent="0.25">
      <c r="A162" s="193" t="s">
        <v>275</v>
      </c>
      <c r="B162" s="201" t="s">
        <v>276</v>
      </c>
      <c r="C162" s="239"/>
      <c r="D162" s="240">
        <v>800</v>
      </c>
      <c r="E162" s="196">
        <f t="shared" ref="E162:E166" si="59">E163</f>
        <v>800</v>
      </c>
      <c r="F162" s="192">
        <f t="shared" si="47"/>
        <v>100</v>
      </c>
    </row>
    <row r="163" spans="1:6" x14ac:dyDescent="0.25">
      <c r="A163" s="106" t="s">
        <v>101</v>
      </c>
      <c r="B163" s="229" t="s">
        <v>102</v>
      </c>
      <c r="C163" s="231"/>
      <c r="D163" s="243">
        <v>800</v>
      </c>
      <c r="E163" s="113">
        <f t="shared" si="59"/>
        <v>800</v>
      </c>
      <c r="F163" s="150">
        <f t="shared" si="47"/>
        <v>100</v>
      </c>
    </row>
    <row r="164" spans="1:6" ht="26.25" x14ac:dyDescent="0.25">
      <c r="A164" s="108">
        <v>4</v>
      </c>
      <c r="B164" s="124" t="s">
        <v>11</v>
      </c>
      <c r="C164" s="231"/>
      <c r="D164" s="245">
        <v>800</v>
      </c>
      <c r="E164" s="114">
        <f t="shared" si="59"/>
        <v>800</v>
      </c>
      <c r="F164" s="152">
        <f t="shared" si="47"/>
        <v>100</v>
      </c>
    </row>
    <row r="165" spans="1:6" ht="39" x14ac:dyDescent="0.25">
      <c r="A165" s="110">
        <v>42</v>
      </c>
      <c r="B165" s="102" t="s">
        <v>148</v>
      </c>
      <c r="C165" s="231"/>
      <c r="D165" s="244">
        <v>800</v>
      </c>
      <c r="E165" s="99">
        <f t="shared" si="59"/>
        <v>800</v>
      </c>
      <c r="F165" s="154">
        <f t="shared" si="47"/>
        <v>100</v>
      </c>
    </row>
    <row r="166" spans="1:6" ht="26.25" x14ac:dyDescent="0.25">
      <c r="A166" s="111">
        <v>424</v>
      </c>
      <c r="B166" s="93" t="s">
        <v>173</v>
      </c>
      <c r="C166" s="231"/>
      <c r="D166" s="233"/>
      <c r="E166" s="49">
        <f t="shared" si="59"/>
        <v>800</v>
      </c>
      <c r="F166" s="105" t="s">
        <v>202</v>
      </c>
    </row>
    <row r="167" spans="1:6" x14ac:dyDescent="0.25">
      <c r="A167" s="92">
        <v>4241</v>
      </c>
      <c r="B167" s="94" t="s">
        <v>174</v>
      </c>
      <c r="C167" s="231"/>
      <c r="D167" s="233"/>
      <c r="E167" s="116">
        <v>800</v>
      </c>
      <c r="F167" s="105" t="s">
        <v>202</v>
      </c>
    </row>
    <row r="168" spans="1:6" ht="26.25" x14ac:dyDescent="0.25">
      <c r="A168" s="188" t="s">
        <v>277</v>
      </c>
      <c r="B168" s="188" t="s">
        <v>278</v>
      </c>
      <c r="C168" s="238"/>
      <c r="D168" s="242">
        <v>6521.25</v>
      </c>
      <c r="E168" s="189">
        <f t="shared" ref="E168:E173" si="60">E169</f>
        <v>6521.25</v>
      </c>
      <c r="F168" s="187">
        <f t="shared" si="47"/>
        <v>100</v>
      </c>
    </row>
    <row r="169" spans="1:6" ht="26.25" x14ac:dyDescent="0.25">
      <c r="A169" s="202" t="s">
        <v>279</v>
      </c>
      <c r="B169" s="202" t="s">
        <v>278</v>
      </c>
      <c r="C169" s="239"/>
      <c r="D169" s="240">
        <v>6521.25</v>
      </c>
      <c r="E169" s="196">
        <f t="shared" si="60"/>
        <v>6521.25</v>
      </c>
      <c r="F169" s="192">
        <f t="shared" si="47"/>
        <v>100</v>
      </c>
    </row>
    <row r="170" spans="1:6" x14ac:dyDescent="0.25">
      <c r="A170" s="106" t="s">
        <v>101</v>
      </c>
      <c r="B170" s="229" t="s">
        <v>102</v>
      </c>
      <c r="C170" s="231"/>
      <c r="D170" s="243">
        <v>6521.25</v>
      </c>
      <c r="E170" s="113">
        <f t="shared" si="60"/>
        <v>6521.25</v>
      </c>
      <c r="F170" s="150">
        <f t="shared" si="47"/>
        <v>100</v>
      </c>
    </row>
    <row r="171" spans="1:6" x14ac:dyDescent="0.25">
      <c r="A171" s="230">
        <v>3</v>
      </c>
      <c r="B171" s="119" t="s">
        <v>94</v>
      </c>
      <c r="C171" s="231"/>
      <c r="D171" s="245">
        <v>6521.25</v>
      </c>
      <c r="E171" s="114">
        <f t="shared" si="60"/>
        <v>6521.25</v>
      </c>
      <c r="F171" s="152">
        <f t="shared" si="47"/>
        <v>100</v>
      </c>
    </row>
    <row r="172" spans="1:6" x14ac:dyDescent="0.25">
      <c r="A172" s="120">
        <v>32</v>
      </c>
      <c r="B172" s="121" t="s">
        <v>19</v>
      </c>
      <c r="C172" s="231"/>
      <c r="D172" s="244">
        <v>6521.25</v>
      </c>
      <c r="E172" s="99">
        <f t="shared" si="60"/>
        <v>6521.25</v>
      </c>
      <c r="F172" s="154">
        <f t="shared" si="47"/>
        <v>100</v>
      </c>
    </row>
    <row r="173" spans="1:6" x14ac:dyDescent="0.25">
      <c r="A173" s="125">
        <v>323</v>
      </c>
      <c r="B173" s="126" t="s">
        <v>119</v>
      </c>
      <c r="C173" s="231"/>
      <c r="D173" s="233"/>
      <c r="E173" s="49">
        <f t="shared" si="60"/>
        <v>6521.25</v>
      </c>
      <c r="F173" s="105" t="s">
        <v>202</v>
      </c>
    </row>
    <row r="174" spans="1:6" ht="26.25" x14ac:dyDescent="0.25">
      <c r="A174" s="92">
        <v>3232</v>
      </c>
      <c r="B174" s="94" t="s">
        <v>138</v>
      </c>
      <c r="C174" s="231"/>
      <c r="D174" s="233"/>
      <c r="E174" s="116">
        <v>6521.25</v>
      </c>
      <c r="F174" s="105" t="s">
        <v>202</v>
      </c>
    </row>
    <row r="175" spans="1:6" ht="26.25" x14ac:dyDescent="0.25">
      <c r="A175" s="122" t="s">
        <v>238</v>
      </c>
      <c r="B175" s="182" t="s">
        <v>151</v>
      </c>
      <c r="C175" s="180" t="e">
        <f t="shared" ref="C175" si="61">C176</f>
        <v>#REF!</v>
      </c>
      <c r="D175" s="127">
        <v>2596350.8932118909</v>
      </c>
      <c r="E175" s="127">
        <f t="shared" ref="E175:E176" si="62">E176</f>
        <v>2490066.0299999998</v>
      </c>
      <c r="F175" s="181">
        <f t="shared" ref="F175:F242" si="63">E175/D175*100</f>
        <v>95.906375232647832</v>
      </c>
    </row>
    <row r="176" spans="1:6" ht="26.25" x14ac:dyDescent="0.25">
      <c r="A176" s="123" t="s">
        <v>239</v>
      </c>
      <c r="B176" s="123" t="s">
        <v>152</v>
      </c>
      <c r="C176" s="183" t="e">
        <f>C177+C263+C282</f>
        <v>#REF!</v>
      </c>
      <c r="D176" s="112">
        <v>2596350.8932118909</v>
      </c>
      <c r="E176" s="112">
        <f t="shared" si="62"/>
        <v>2490066.0299999998</v>
      </c>
      <c r="F176" s="161">
        <f t="shared" si="63"/>
        <v>95.906375232647832</v>
      </c>
    </row>
    <row r="177" spans="1:6" ht="26.25" x14ac:dyDescent="0.25">
      <c r="A177" s="188" t="s">
        <v>240</v>
      </c>
      <c r="B177" s="188" t="s">
        <v>152</v>
      </c>
      <c r="C177" s="173" t="e">
        <f>C178+C183+C192+#REF!+C200+#REF!+C231</f>
        <v>#REF!</v>
      </c>
      <c r="D177" s="189">
        <v>2596350.8932118909</v>
      </c>
      <c r="E177" s="189">
        <f>E178+E239+E261+E267+E278+E336+E367+E378+E418+E424+E430+E458+E472+E493</f>
        <v>2490066.0299999998</v>
      </c>
      <c r="F177" s="187">
        <f t="shared" si="63"/>
        <v>95.906375232647832</v>
      </c>
    </row>
    <row r="178" spans="1:6" x14ac:dyDescent="0.25">
      <c r="A178" s="193" t="s">
        <v>108</v>
      </c>
      <c r="B178" s="198" t="s">
        <v>9</v>
      </c>
      <c r="C178" s="177">
        <f t="shared" ref="C178:C181" si="64">C179</f>
        <v>331.81</v>
      </c>
      <c r="D178" s="196">
        <v>39750.482333930588</v>
      </c>
      <c r="E178" s="196">
        <f>E179+E200+E218+E234</f>
        <v>69357.600000000006</v>
      </c>
      <c r="F178" s="192">
        <f t="shared" si="63"/>
        <v>174.48241109969399</v>
      </c>
    </row>
    <row r="179" spans="1:6" x14ac:dyDescent="0.25">
      <c r="A179" s="106" t="s">
        <v>153</v>
      </c>
      <c r="B179" s="128" t="s">
        <v>154</v>
      </c>
      <c r="C179" s="59">
        <f t="shared" si="64"/>
        <v>331.81</v>
      </c>
      <c r="D179" s="113">
        <v>1990.8433399694736</v>
      </c>
      <c r="E179" s="113">
        <f t="shared" ref="E179:E180" si="65">E180</f>
        <v>6987.18</v>
      </c>
      <c r="F179" s="150">
        <f t="shared" si="63"/>
        <v>350.96583742782781</v>
      </c>
    </row>
    <row r="180" spans="1:6" x14ac:dyDescent="0.25">
      <c r="A180" s="108">
        <v>3</v>
      </c>
      <c r="B180" s="109" t="s">
        <v>94</v>
      </c>
      <c r="C180" s="65">
        <f t="shared" si="64"/>
        <v>331.81</v>
      </c>
      <c r="D180" s="114">
        <v>1990.8433399694736</v>
      </c>
      <c r="E180" s="114">
        <f t="shared" si="65"/>
        <v>6987.18</v>
      </c>
      <c r="F180" s="152">
        <f t="shared" si="63"/>
        <v>350.96583742782781</v>
      </c>
    </row>
    <row r="181" spans="1:6" x14ac:dyDescent="0.25">
      <c r="A181" s="110">
        <v>32</v>
      </c>
      <c r="B181" s="102" t="s">
        <v>19</v>
      </c>
      <c r="C181" s="68">
        <f t="shared" si="64"/>
        <v>331.81</v>
      </c>
      <c r="D181" s="99">
        <v>1990.8433399694736</v>
      </c>
      <c r="E181" s="99">
        <f t="shared" ref="E181" si="66">E182+E186+E191+E197</f>
        <v>6987.18</v>
      </c>
      <c r="F181" s="154">
        <f t="shared" si="63"/>
        <v>350.96583742782781</v>
      </c>
    </row>
    <row r="182" spans="1:6" x14ac:dyDescent="0.25">
      <c r="A182" s="111">
        <v>321</v>
      </c>
      <c r="B182" s="93" t="s">
        <v>111</v>
      </c>
      <c r="C182" s="71">
        <v>331.81</v>
      </c>
      <c r="D182" s="49"/>
      <c r="E182" s="49">
        <f t="shared" ref="E182" si="67">SUM(E183:E185)</f>
        <v>1291.0999999999999</v>
      </c>
      <c r="F182" s="105" t="s">
        <v>202</v>
      </c>
    </row>
    <row r="183" spans="1:6" x14ac:dyDescent="0.25">
      <c r="A183" s="92">
        <v>3211</v>
      </c>
      <c r="B183" s="94" t="s">
        <v>112</v>
      </c>
      <c r="C183" s="56">
        <f>C185</f>
        <v>0</v>
      </c>
      <c r="D183" s="145"/>
      <c r="E183" s="116">
        <v>1245.0999999999999</v>
      </c>
      <c r="F183" s="105" t="s">
        <v>202</v>
      </c>
    </row>
    <row r="184" spans="1:6" x14ac:dyDescent="0.25">
      <c r="A184" s="92">
        <v>3213</v>
      </c>
      <c r="B184" s="94" t="s">
        <v>113</v>
      </c>
      <c r="C184" s="56"/>
      <c r="D184" s="96"/>
      <c r="E184" s="116">
        <v>30</v>
      </c>
      <c r="F184" s="105" t="s">
        <v>202</v>
      </c>
    </row>
    <row r="185" spans="1:6" x14ac:dyDescent="0.25">
      <c r="A185" s="92">
        <v>3214</v>
      </c>
      <c r="B185" s="94" t="s">
        <v>114</v>
      </c>
      <c r="C185" s="59">
        <f t="shared" ref="C185:C187" si="68">C186</f>
        <v>0</v>
      </c>
      <c r="D185" s="115"/>
      <c r="E185" s="116">
        <v>16</v>
      </c>
      <c r="F185" s="105" t="s">
        <v>202</v>
      </c>
    </row>
    <row r="186" spans="1:6" x14ac:dyDescent="0.25">
      <c r="A186" s="111">
        <v>322</v>
      </c>
      <c r="B186" s="93" t="s">
        <v>95</v>
      </c>
      <c r="C186" s="62">
        <f t="shared" si="68"/>
        <v>0</v>
      </c>
      <c r="D186" s="115"/>
      <c r="E186" s="49">
        <f t="shared" ref="E186" si="69">SUM(E187:E190)</f>
        <v>2767.1600000000003</v>
      </c>
      <c r="F186" s="105" t="s">
        <v>202</v>
      </c>
    </row>
    <row r="187" spans="1:6" x14ac:dyDescent="0.25">
      <c r="A187" s="92">
        <v>3221</v>
      </c>
      <c r="B187" s="94" t="s">
        <v>115</v>
      </c>
      <c r="C187" s="65">
        <f t="shared" si="68"/>
        <v>0</v>
      </c>
      <c r="D187" s="115"/>
      <c r="E187" s="116">
        <v>509.26</v>
      </c>
      <c r="F187" s="105" t="s">
        <v>202</v>
      </c>
    </row>
    <row r="188" spans="1:6" x14ac:dyDescent="0.25">
      <c r="A188" s="92">
        <v>3223</v>
      </c>
      <c r="B188" s="94" t="s">
        <v>116</v>
      </c>
      <c r="C188" s="68">
        <f t="shared" ref="C188" si="70">SUM(C190:C191)</f>
        <v>0</v>
      </c>
      <c r="D188" s="115"/>
      <c r="E188" s="116">
        <v>1507.72</v>
      </c>
      <c r="F188" s="105" t="s">
        <v>202</v>
      </c>
    </row>
    <row r="189" spans="1:6" ht="26.25" x14ac:dyDescent="0.25">
      <c r="A189" s="92">
        <v>3224</v>
      </c>
      <c r="B189" s="94" t="s">
        <v>251</v>
      </c>
      <c r="C189" s="68"/>
      <c r="D189" s="115"/>
      <c r="E189" s="116">
        <v>146.82</v>
      </c>
      <c r="F189" s="105" t="s">
        <v>202</v>
      </c>
    </row>
    <row r="190" spans="1:6" x14ac:dyDescent="0.25">
      <c r="A190" s="92">
        <v>3225</v>
      </c>
      <c r="B190" s="94" t="s">
        <v>117</v>
      </c>
      <c r="C190" s="71">
        <v>0</v>
      </c>
      <c r="D190" s="49"/>
      <c r="E190" s="116">
        <v>603.36</v>
      </c>
      <c r="F190" s="105" t="s">
        <v>202</v>
      </c>
    </row>
    <row r="191" spans="1:6" x14ac:dyDescent="0.25">
      <c r="A191" s="111">
        <v>323</v>
      </c>
      <c r="B191" s="93" t="s">
        <v>119</v>
      </c>
      <c r="C191" s="71">
        <v>0</v>
      </c>
      <c r="D191" s="116"/>
      <c r="E191" s="147">
        <f>SUM(E192:E196)</f>
        <v>782.89</v>
      </c>
      <c r="F191" s="105" t="s">
        <v>202</v>
      </c>
    </row>
    <row r="192" spans="1:6" x14ac:dyDescent="0.25">
      <c r="A192" s="92">
        <v>3231</v>
      </c>
      <c r="B192" s="94" t="s">
        <v>120</v>
      </c>
      <c r="C192" s="56" t="e">
        <f>#REF!</f>
        <v>#REF!</v>
      </c>
      <c r="D192" s="116"/>
      <c r="E192" s="116">
        <v>428.64</v>
      </c>
      <c r="F192" s="105" t="s">
        <v>202</v>
      </c>
    </row>
    <row r="193" spans="1:6" ht="26.25" x14ac:dyDescent="0.25">
      <c r="A193" s="92">
        <v>3232</v>
      </c>
      <c r="B193" s="94" t="s">
        <v>138</v>
      </c>
      <c r="C193" s="71">
        <v>5373.55</v>
      </c>
      <c r="D193" s="115"/>
      <c r="E193" s="116">
        <v>12</v>
      </c>
      <c r="F193" s="105" t="s">
        <v>202</v>
      </c>
    </row>
    <row r="194" spans="1:6" x14ac:dyDescent="0.25">
      <c r="A194" s="92">
        <v>3235</v>
      </c>
      <c r="B194" s="94" t="s">
        <v>123</v>
      </c>
      <c r="C194" s="71"/>
      <c r="D194" s="115"/>
      <c r="E194" s="116">
        <v>59.9</v>
      </c>
      <c r="F194" s="105" t="s">
        <v>202</v>
      </c>
    </row>
    <row r="195" spans="1:6" x14ac:dyDescent="0.25">
      <c r="A195" s="92">
        <v>3237</v>
      </c>
      <c r="B195" s="94" t="s">
        <v>125</v>
      </c>
      <c r="C195" s="71"/>
      <c r="D195" s="115"/>
      <c r="E195" s="116">
        <v>250</v>
      </c>
      <c r="F195" s="105" t="s">
        <v>202</v>
      </c>
    </row>
    <row r="196" spans="1:6" x14ac:dyDescent="0.25">
      <c r="A196" s="92">
        <v>3239</v>
      </c>
      <c r="B196" s="94" t="s">
        <v>127</v>
      </c>
      <c r="C196" s="65">
        <f t="shared" ref="C196" si="71">C197</f>
        <v>3809.1</v>
      </c>
      <c r="D196" s="115"/>
      <c r="E196" s="116">
        <v>32.35</v>
      </c>
      <c r="F196" s="105" t="s">
        <v>202</v>
      </c>
    </row>
    <row r="197" spans="1:6" ht="26.25" x14ac:dyDescent="0.25">
      <c r="A197" s="111">
        <v>329</v>
      </c>
      <c r="B197" s="93" t="s">
        <v>128</v>
      </c>
      <c r="C197" s="68">
        <f t="shared" ref="C197" si="72">SUM(C198:C199)</f>
        <v>3809.1</v>
      </c>
      <c r="D197" s="115"/>
      <c r="E197" s="49">
        <f t="shared" ref="E197" si="73">SUM(E198:E199)</f>
        <v>2146.0300000000002</v>
      </c>
      <c r="F197" s="105" t="s">
        <v>202</v>
      </c>
    </row>
    <row r="198" spans="1:6" x14ac:dyDescent="0.25">
      <c r="A198" s="92">
        <v>3293</v>
      </c>
      <c r="B198" s="94" t="s">
        <v>130</v>
      </c>
      <c r="C198" s="71">
        <v>22.56</v>
      </c>
      <c r="D198" s="115"/>
      <c r="E198" s="116">
        <v>35.03</v>
      </c>
      <c r="F198" s="105" t="s">
        <v>202</v>
      </c>
    </row>
    <row r="199" spans="1:6" ht="26.25" x14ac:dyDescent="0.25">
      <c r="A199" s="92">
        <v>3299</v>
      </c>
      <c r="B199" s="94" t="s">
        <v>128</v>
      </c>
      <c r="C199" s="71">
        <v>3786.54</v>
      </c>
      <c r="D199" s="115"/>
      <c r="E199" s="116">
        <v>2111</v>
      </c>
      <c r="F199" s="105" t="s">
        <v>202</v>
      </c>
    </row>
    <row r="200" spans="1:6" x14ac:dyDescent="0.25">
      <c r="A200" s="129" t="s">
        <v>155</v>
      </c>
      <c r="B200" s="130" t="s">
        <v>156</v>
      </c>
      <c r="C200" s="215" t="e">
        <f>C201+#REF!</f>
        <v>#REF!</v>
      </c>
      <c r="D200" s="148">
        <v>25615.502024022826</v>
      </c>
      <c r="E200" s="113">
        <f t="shared" ref="E200:E201" si="74">E201</f>
        <v>29383.300000000003</v>
      </c>
      <c r="F200" s="150">
        <f t="shared" si="63"/>
        <v>114.70905380829018</v>
      </c>
    </row>
    <row r="201" spans="1:6" x14ac:dyDescent="0.25">
      <c r="A201" s="108">
        <v>3</v>
      </c>
      <c r="B201" s="109" t="s">
        <v>94</v>
      </c>
      <c r="C201" s="59">
        <f>C202</f>
        <v>3084.17</v>
      </c>
      <c r="D201" s="114">
        <v>25615.502024022826</v>
      </c>
      <c r="E201" s="114">
        <f t="shared" si="74"/>
        <v>29383.300000000003</v>
      </c>
      <c r="F201" s="152">
        <f t="shared" si="63"/>
        <v>114.70905380829018</v>
      </c>
    </row>
    <row r="202" spans="1:6" x14ac:dyDescent="0.25">
      <c r="A202" s="110">
        <v>32</v>
      </c>
      <c r="B202" s="102" t="s">
        <v>19</v>
      </c>
      <c r="C202" s="62">
        <f t="shared" ref="C202" si="75">C203+C211</f>
        <v>3084.17</v>
      </c>
      <c r="D202" s="99">
        <v>25615.502024022826</v>
      </c>
      <c r="E202" s="99">
        <f t="shared" ref="E202" si="76">E203+E206+E211+E215</f>
        <v>29383.300000000003</v>
      </c>
      <c r="F202" s="154">
        <f t="shared" si="63"/>
        <v>114.70905380829018</v>
      </c>
    </row>
    <row r="203" spans="1:6" x14ac:dyDescent="0.25">
      <c r="A203" s="111">
        <v>321</v>
      </c>
      <c r="B203" s="93" t="s">
        <v>111</v>
      </c>
      <c r="C203" s="65">
        <f>C204+C206+C208</f>
        <v>3064.26</v>
      </c>
      <c r="D203" s="115"/>
      <c r="E203" s="49">
        <f t="shared" ref="E203" si="77">SUM(E204:E205)</f>
        <v>2015.45</v>
      </c>
      <c r="F203" s="105" t="s">
        <v>202</v>
      </c>
    </row>
    <row r="204" spans="1:6" x14ac:dyDescent="0.25">
      <c r="A204" s="92">
        <v>3211</v>
      </c>
      <c r="B204" s="94" t="s">
        <v>112</v>
      </c>
      <c r="C204" s="68">
        <f t="shared" ref="C204" si="78">C205</f>
        <v>2301.3000000000002</v>
      </c>
      <c r="D204" s="115"/>
      <c r="E204" s="116">
        <v>2015.45</v>
      </c>
      <c r="F204" s="105" t="s">
        <v>202</v>
      </c>
    </row>
    <row r="205" spans="1:6" x14ac:dyDescent="0.25">
      <c r="A205" s="92">
        <v>3213</v>
      </c>
      <c r="B205" s="94" t="s">
        <v>113</v>
      </c>
      <c r="C205" s="71">
        <v>2301.3000000000002</v>
      </c>
      <c r="D205" s="115"/>
      <c r="E205" s="116">
        <v>0</v>
      </c>
      <c r="F205" s="105" t="s">
        <v>202</v>
      </c>
    </row>
    <row r="206" spans="1:6" x14ac:dyDescent="0.25">
      <c r="A206" s="111">
        <v>322</v>
      </c>
      <c r="B206" s="93" t="s">
        <v>95</v>
      </c>
      <c r="C206" s="68">
        <f t="shared" ref="C206" si="79">C207</f>
        <v>383.24</v>
      </c>
      <c r="D206" s="145"/>
      <c r="E206" s="49">
        <f>SUM(E207:E210)</f>
        <v>1615.5500000000002</v>
      </c>
      <c r="F206" s="105" t="s">
        <v>202</v>
      </c>
    </row>
    <row r="207" spans="1:6" x14ac:dyDescent="0.25">
      <c r="A207" s="92">
        <v>3221</v>
      </c>
      <c r="B207" s="94" t="s">
        <v>115</v>
      </c>
      <c r="C207" s="71">
        <v>383.24</v>
      </c>
      <c r="D207" s="115"/>
      <c r="E207" s="116">
        <v>918.82</v>
      </c>
      <c r="F207" s="105" t="s">
        <v>202</v>
      </c>
    </row>
    <row r="208" spans="1:6" ht="26.25" x14ac:dyDescent="0.25">
      <c r="A208" s="92">
        <v>3224</v>
      </c>
      <c r="B208" s="94" t="s">
        <v>137</v>
      </c>
      <c r="C208" s="68">
        <f>C209</f>
        <v>379.72</v>
      </c>
      <c r="D208" s="115"/>
      <c r="E208" s="116">
        <v>129.05000000000001</v>
      </c>
      <c r="F208" s="105" t="s">
        <v>202</v>
      </c>
    </row>
    <row r="209" spans="1:6" x14ac:dyDescent="0.25">
      <c r="A209" s="92">
        <v>3225</v>
      </c>
      <c r="B209" s="94" t="s">
        <v>117</v>
      </c>
      <c r="C209" s="71">
        <v>379.72</v>
      </c>
      <c r="D209" s="115"/>
      <c r="E209" s="116">
        <v>464.23</v>
      </c>
      <c r="F209" s="105" t="s">
        <v>202</v>
      </c>
    </row>
    <row r="210" spans="1:6" ht="26.25" x14ac:dyDescent="0.25">
      <c r="A210" s="92">
        <v>3227</v>
      </c>
      <c r="B210" s="70" t="s">
        <v>118</v>
      </c>
      <c r="C210" s="71"/>
      <c r="D210" s="115"/>
      <c r="E210" s="146">
        <v>103.45</v>
      </c>
      <c r="F210" s="105" t="s">
        <v>202</v>
      </c>
    </row>
    <row r="211" spans="1:6" x14ac:dyDescent="0.25">
      <c r="A211" s="111">
        <v>323</v>
      </c>
      <c r="B211" s="93" t="s">
        <v>119</v>
      </c>
      <c r="C211" s="65">
        <f t="shared" ref="C211" si="80">C212</f>
        <v>19.91</v>
      </c>
      <c r="D211" s="115"/>
      <c r="E211" s="49">
        <f t="shared" ref="E211" si="81">SUM(E212:E214)</f>
        <v>578.19000000000005</v>
      </c>
      <c r="F211" s="105" t="s">
        <v>202</v>
      </c>
    </row>
    <row r="212" spans="1:6" x14ac:dyDescent="0.25">
      <c r="A212" s="92">
        <v>3231</v>
      </c>
      <c r="B212" s="94" t="s">
        <v>120</v>
      </c>
      <c r="C212" s="68">
        <f>SUM(C213:C213)</f>
        <v>19.91</v>
      </c>
      <c r="D212" s="115"/>
      <c r="E212" s="116">
        <v>578.19000000000005</v>
      </c>
      <c r="F212" s="105" t="s">
        <v>202</v>
      </c>
    </row>
    <row r="213" spans="1:6" ht="26.25" x14ac:dyDescent="0.25">
      <c r="A213" s="92">
        <v>3232</v>
      </c>
      <c r="B213" s="94" t="s">
        <v>138</v>
      </c>
      <c r="C213" s="71">
        <v>19.91</v>
      </c>
      <c r="D213" s="145"/>
      <c r="E213" s="116">
        <v>0</v>
      </c>
      <c r="F213" s="105" t="s">
        <v>202</v>
      </c>
    </row>
    <row r="214" spans="1:6" x14ac:dyDescent="0.25">
      <c r="A214" s="92">
        <v>3239</v>
      </c>
      <c r="B214" s="94" t="s">
        <v>127</v>
      </c>
      <c r="C214" s="71">
        <v>0</v>
      </c>
      <c r="D214" s="115"/>
      <c r="E214" s="116">
        <v>0</v>
      </c>
      <c r="F214" s="105" t="s">
        <v>202</v>
      </c>
    </row>
    <row r="215" spans="1:6" ht="26.25" x14ac:dyDescent="0.25">
      <c r="A215" s="111">
        <v>329</v>
      </c>
      <c r="B215" s="93" t="s">
        <v>128</v>
      </c>
      <c r="C215" s="59">
        <f t="shared" ref="C215" si="82">C216</f>
        <v>0</v>
      </c>
      <c r="D215" s="115"/>
      <c r="E215" s="49">
        <f t="shared" ref="E215" si="83">SUM(E216:E217)</f>
        <v>25174.11</v>
      </c>
      <c r="F215" s="105" t="s">
        <v>202</v>
      </c>
    </row>
    <row r="216" spans="1:6" x14ac:dyDescent="0.25">
      <c r="A216" s="131">
        <v>3292</v>
      </c>
      <c r="B216" s="94" t="s">
        <v>129</v>
      </c>
      <c r="C216" s="62">
        <f t="shared" ref="C216" si="84">C217+C226</f>
        <v>0</v>
      </c>
      <c r="D216" s="115"/>
      <c r="E216" s="116">
        <v>2337</v>
      </c>
      <c r="F216" s="105" t="s">
        <v>202</v>
      </c>
    </row>
    <row r="217" spans="1:6" ht="26.25" x14ac:dyDescent="0.25">
      <c r="A217" s="92">
        <v>3299</v>
      </c>
      <c r="B217" s="94" t="s">
        <v>128</v>
      </c>
      <c r="C217" s="65">
        <f t="shared" ref="C217" si="85">C218+C220+C224</f>
        <v>0</v>
      </c>
      <c r="D217" s="115"/>
      <c r="E217" s="116">
        <v>22837.11</v>
      </c>
      <c r="F217" s="105" t="s">
        <v>202</v>
      </c>
    </row>
    <row r="218" spans="1:6" x14ac:dyDescent="0.25">
      <c r="A218" s="129" t="s">
        <v>157</v>
      </c>
      <c r="B218" s="130" t="s">
        <v>158</v>
      </c>
      <c r="C218" s="216">
        <f t="shared" ref="C218" si="86">C219</f>
        <v>0</v>
      </c>
      <c r="D218" s="113">
        <v>12144.136969938285</v>
      </c>
      <c r="E218" s="113">
        <f t="shared" ref="E218:E219" si="87">E219</f>
        <v>32987.120000000003</v>
      </c>
      <c r="F218" s="150">
        <f t="shared" si="63"/>
        <v>271.63000616393441</v>
      </c>
    </row>
    <row r="219" spans="1:6" x14ac:dyDescent="0.25">
      <c r="A219" s="108">
        <v>3</v>
      </c>
      <c r="B219" s="109" t="s">
        <v>94</v>
      </c>
      <c r="C219" s="71">
        <v>0</v>
      </c>
      <c r="D219" s="151">
        <v>12144.136969938285</v>
      </c>
      <c r="E219" s="114">
        <f t="shared" si="87"/>
        <v>32987.120000000003</v>
      </c>
      <c r="F219" s="152">
        <f t="shared" si="63"/>
        <v>271.63000616393441</v>
      </c>
    </row>
    <row r="220" spans="1:6" x14ac:dyDescent="0.25">
      <c r="A220" s="110">
        <v>32</v>
      </c>
      <c r="B220" s="102" t="s">
        <v>19</v>
      </c>
      <c r="C220" s="68">
        <f t="shared" ref="C220" si="88">C223</f>
        <v>0</v>
      </c>
      <c r="D220" s="99">
        <v>12144.136969938285</v>
      </c>
      <c r="E220" s="99">
        <f>E221+E223+E226+E232</f>
        <v>32987.120000000003</v>
      </c>
      <c r="F220" s="154">
        <f t="shared" si="63"/>
        <v>271.63000616393441</v>
      </c>
    </row>
    <row r="221" spans="1:6" x14ac:dyDescent="0.25">
      <c r="A221" s="111">
        <v>321</v>
      </c>
      <c r="B221" s="93" t="s">
        <v>111</v>
      </c>
      <c r="C221" s="105"/>
      <c r="D221" s="115"/>
      <c r="E221" s="115">
        <f>E222</f>
        <v>35</v>
      </c>
      <c r="F221" s="105" t="s">
        <v>202</v>
      </c>
    </row>
    <row r="222" spans="1:6" x14ac:dyDescent="0.25">
      <c r="A222" s="92">
        <v>3213</v>
      </c>
      <c r="B222" s="94" t="s">
        <v>113</v>
      </c>
      <c r="C222" s="105"/>
      <c r="D222" s="115"/>
      <c r="E222" s="88">
        <v>35</v>
      </c>
      <c r="F222" s="105" t="s">
        <v>202</v>
      </c>
    </row>
    <row r="223" spans="1:6" x14ac:dyDescent="0.25">
      <c r="A223" s="111">
        <v>322</v>
      </c>
      <c r="B223" s="93" t="s">
        <v>95</v>
      </c>
      <c r="C223" s="71">
        <v>0</v>
      </c>
      <c r="D223" s="145"/>
      <c r="E223" s="49">
        <f t="shared" ref="E223" si="89">SUM(E224:E225)</f>
        <v>10.56</v>
      </c>
      <c r="F223" s="105" t="s">
        <v>202</v>
      </c>
    </row>
    <row r="224" spans="1:6" x14ac:dyDescent="0.25">
      <c r="A224" s="92">
        <v>3221</v>
      </c>
      <c r="B224" s="94" t="s">
        <v>115</v>
      </c>
      <c r="C224" s="68">
        <f t="shared" ref="C224" si="90">C225</f>
        <v>0</v>
      </c>
      <c r="D224" s="115"/>
      <c r="E224" s="116">
        <v>10.56</v>
      </c>
      <c r="F224" s="105" t="s">
        <v>202</v>
      </c>
    </row>
    <row r="225" spans="1:6" x14ac:dyDescent="0.25">
      <c r="A225" s="92">
        <v>3225</v>
      </c>
      <c r="B225" s="94" t="s">
        <v>117</v>
      </c>
      <c r="C225" s="71">
        <v>0</v>
      </c>
      <c r="D225" s="145"/>
      <c r="E225" s="116">
        <v>0</v>
      </c>
      <c r="F225" s="105" t="s">
        <v>202</v>
      </c>
    </row>
    <row r="226" spans="1:6" x14ac:dyDescent="0.25">
      <c r="A226" s="111">
        <v>323</v>
      </c>
      <c r="B226" s="93" t="s">
        <v>119</v>
      </c>
      <c r="C226" s="65">
        <f t="shared" ref="C226" si="91">C227</f>
        <v>0</v>
      </c>
      <c r="D226" s="115"/>
      <c r="E226" s="49">
        <f t="shared" ref="E226" si="92">SUM(E227:E231)</f>
        <v>4815.5</v>
      </c>
      <c r="F226" s="105" t="s">
        <v>202</v>
      </c>
    </row>
    <row r="227" spans="1:6" x14ac:dyDescent="0.25">
      <c r="A227" s="92">
        <v>3231</v>
      </c>
      <c r="B227" s="94" t="s">
        <v>120</v>
      </c>
      <c r="C227" s="68">
        <f t="shared" ref="C227" si="93">SUM(C228:C229)</f>
        <v>0</v>
      </c>
      <c r="D227" s="115"/>
      <c r="E227" s="116">
        <v>0</v>
      </c>
      <c r="F227" s="105" t="s">
        <v>202</v>
      </c>
    </row>
    <row r="228" spans="1:6" ht="26.25" x14ac:dyDescent="0.25">
      <c r="A228" s="92">
        <v>3232</v>
      </c>
      <c r="B228" s="94" t="s">
        <v>138</v>
      </c>
      <c r="C228" s="71">
        <v>0</v>
      </c>
      <c r="D228" s="145"/>
      <c r="E228" s="116">
        <v>0</v>
      </c>
      <c r="F228" s="105" t="s">
        <v>202</v>
      </c>
    </row>
    <row r="229" spans="1:6" x14ac:dyDescent="0.25">
      <c r="A229" s="92">
        <v>3236</v>
      </c>
      <c r="B229" s="94" t="s">
        <v>124</v>
      </c>
      <c r="C229" s="71">
        <v>0</v>
      </c>
      <c r="D229" s="145"/>
      <c r="E229" s="116">
        <f t="shared" ref="E229" si="94">C229+D229</f>
        <v>0</v>
      </c>
      <c r="F229" s="105" t="s">
        <v>202</v>
      </c>
    </row>
    <row r="230" spans="1:6" x14ac:dyDescent="0.25">
      <c r="A230" s="92">
        <v>3237</v>
      </c>
      <c r="B230" s="94" t="s">
        <v>125</v>
      </c>
      <c r="C230" s="71"/>
      <c r="D230" s="96"/>
      <c r="E230" s="116">
        <v>1160</v>
      </c>
      <c r="F230" s="105" t="s">
        <v>202</v>
      </c>
    </row>
    <row r="231" spans="1:6" x14ac:dyDescent="0.25">
      <c r="A231" s="92">
        <v>3239</v>
      </c>
      <c r="B231" s="94" t="s">
        <v>127</v>
      </c>
      <c r="C231" s="56">
        <f t="shared" ref="C231" si="95">C232+C245</f>
        <v>0</v>
      </c>
      <c r="D231" s="115"/>
      <c r="E231" s="116">
        <v>3655.5</v>
      </c>
      <c r="F231" s="105" t="s">
        <v>202</v>
      </c>
    </row>
    <row r="232" spans="1:6" ht="26.25" x14ac:dyDescent="0.25">
      <c r="A232" s="111">
        <v>329</v>
      </c>
      <c r="B232" s="93" t="s">
        <v>128</v>
      </c>
      <c r="C232" s="59">
        <f t="shared" ref="C232" si="96">C233</f>
        <v>0</v>
      </c>
      <c r="D232" s="115"/>
      <c r="E232" s="49">
        <f t="shared" ref="E232" si="97">E233</f>
        <v>28126.06</v>
      </c>
      <c r="F232" s="105" t="s">
        <v>202</v>
      </c>
    </row>
    <row r="233" spans="1:6" ht="26.25" x14ac:dyDescent="0.25">
      <c r="A233" s="92">
        <v>3299</v>
      </c>
      <c r="B233" s="94" t="s">
        <v>128</v>
      </c>
      <c r="C233" s="62">
        <f t="shared" ref="C233" si="98">C234+C241</f>
        <v>0</v>
      </c>
      <c r="D233" s="115"/>
      <c r="E233" s="116">
        <v>28126.06</v>
      </c>
      <c r="F233" s="105" t="s">
        <v>202</v>
      </c>
    </row>
    <row r="234" spans="1:6" x14ac:dyDescent="0.25">
      <c r="A234" s="129" t="s">
        <v>159</v>
      </c>
      <c r="B234" s="130" t="s">
        <v>160</v>
      </c>
      <c r="C234" s="65">
        <f t="shared" ref="C234" si="99">C235+C237+C239</f>
        <v>0</v>
      </c>
      <c r="D234" s="113">
        <v>0</v>
      </c>
      <c r="E234" s="113">
        <f t="shared" ref="E234:E237" si="100">E235</f>
        <v>0</v>
      </c>
      <c r="F234" s="150">
        <v>0</v>
      </c>
    </row>
    <row r="235" spans="1:6" x14ac:dyDescent="0.25">
      <c r="A235" s="108">
        <v>3</v>
      </c>
      <c r="B235" s="109" t="s">
        <v>94</v>
      </c>
      <c r="C235" s="68">
        <f t="shared" ref="C235" si="101">C236</f>
        <v>0</v>
      </c>
      <c r="D235" s="151">
        <v>0</v>
      </c>
      <c r="E235" s="114">
        <f t="shared" si="100"/>
        <v>0</v>
      </c>
      <c r="F235" s="152">
        <v>0</v>
      </c>
    </row>
    <row r="236" spans="1:6" x14ac:dyDescent="0.25">
      <c r="A236" s="110">
        <v>32</v>
      </c>
      <c r="B236" s="102" t="s">
        <v>19</v>
      </c>
      <c r="C236" s="71">
        <v>0</v>
      </c>
      <c r="D236" s="99">
        <v>0</v>
      </c>
      <c r="E236" s="99">
        <f t="shared" si="100"/>
        <v>0</v>
      </c>
      <c r="F236" s="154">
        <v>0</v>
      </c>
    </row>
    <row r="237" spans="1:6" ht="26.25" x14ac:dyDescent="0.25">
      <c r="A237" s="111">
        <v>329</v>
      </c>
      <c r="B237" s="93" t="s">
        <v>128</v>
      </c>
      <c r="C237" s="68">
        <f t="shared" ref="C237" si="102">C238</f>
        <v>0</v>
      </c>
      <c r="D237" s="145">
        <v>0</v>
      </c>
      <c r="E237" s="49">
        <f t="shared" si="100"/>
        <v>0</v>
      </c>
      <c r="F237" s="105" t="s">
        <v>202</v>
      </c>
    </row>
    <row r="238" spans="1:6" ht="26.25" x14ac:dyDescent="0.25">
      <c r="A238" s="92">
        <v>3299</v>
      </c>
      <c r="B238" s="94" t="s">
        <v>128</v>
      </c>
      <c r="C238" s="71">
        <v>0</v>
      </c>
      <c r="D238" s="115">
        <v>0</v>
      </c>
      <c r="E238" s="116">
        <f>C238+D238</f>
        <v>0</v>
      </c>
      <c r="F238" s="105" t="s">
        <v>202</v>
      </c>
    </row>
    <row r="239" spans="1:6" ht="26.25" x14ac:dyDescent="0.25">
      <c r="A239" s="193" t="s">
        <v>161</v>
      </c>
      <c r="B239" s="201" t="s">
        <v>162</v>
      </c>
      <c r="C239" s="200">
        <f t="shared" ref="C239" si="103">C240</f>
        <v>0</v>
      </c>
      <c r="D239" s="199">
        <v>2021335.1914526508</v>
      </c>
      <c r="E239" s="196">
        <f>E240</f>
        <v>2014372.1799999997</v>
      </c>
      <c r="F239" s="192">
        <f t="shared" si="63"/>
        <v>99.655524156404411</v>
      </c>
    </row>
    <row r="240" spans="1:6" x14ac:dyDescent="0.25">
      <c r="A240" s="129" t="s">
        <v>157</v>
      </c>
      <c r="B240" s="130" t="s">
        <v>158</v>
      </c>
      <c r="C240" s="71">
        <v>0</v>
      </c>
      <c r="D240" s="113">
        <v>2021335.1914526508</v>
      </c>
      <c r="E240" s="113">
        <f t="shared" ref="E240" si="104">E241</f>
        <v>2014372.1799999997</v>
      </c>
      <c r="F240" s="150">
        <f t="shared" si="63"/>
        <v>99.655524156404411</v>
      </c>
    </row>
    <row r="241" spans="1:6" x14ac:dyDescent="0.25">
      <c r="A241" s="108">
        <v>3</v>
      </c>
      <c r="B241" s="124" t="s">
        <v>94</v>
      </c>
      <c r="C241" s="65">
        <f t="shared" ref="C241" si="105">C242</f>
        <v>0</v>
      </c>
      <c r="D241" s="114">
        <v>2021335.1914526508</v>
      </c>
      <c r="E241" s="114">
        <f>E242+E252+E258</f>
        <v>2014372.1799999997</v>
      </c>
      <c r="F241" s="152">
        <f t="shared" si="63"/>
        <v>99.655524156404411</v>
      </c>
    </row>
    <row r="242" spans="1:6" x14ac:dyDescent="0.25">
      <c r="A242" s="110">
        <v>31</v>
      </c>
      <c r="B242" s="102" t="s">
        <v>10</v>
      </c>
      <c r="C242" s="68">
        <f t="shared" ref="C242" si="106">SUM(C243:C244)</f>
        <v>0</v>
      </c>
      <c r="D242" s="157">
        <v>1963268.962771252</v>
      </c>
      <c r="E242" s="99">
        <f t="shared" ref="E242" si="107">E243+E247+E249</f>
        <v>1949216.93</v>
      </c>
      <c r="F242" s="154">
        <f t="shared" si="63"/>
        <v>99.284253302134573</v>
      </c>
    </row>
    <row r="243" spans="1:6" x14ac:dyDescent="0.25">
      <c r="A243" s="111">
        <v>311</v>
      </c>
      <c r="B243" s="93" t="s">
        <v>141</v>
      </c>
      <c r="C243" s="71">
        <v>0</v>
      </c>
      <c r="D243" s="145"/>
      <c r="E243" s="49">
        <f t="shared" ref="E243" si="108">SUM(E244:E246)</f>
        <v>1612148.44</v>
      </c>
      <c r="F243" s="105" t="s">
        <v>202</v>
      </c>
    </row>
    <row r="244" spans="1:6" x14ac:dyDescent="0.25">
      <c r="A244" s="92">
        <v>3111</v>
      </c>
      <c r="B244" s="94" t="s">
        <v>142</v>
      </c>
      <c r="C244" s="71">
        <v>0</v>
      </c>
      <c r="D244" s="115"/>
      <c r="E244" s="116">
        <v>1522142.37</v>
      </c>
      <c r="F244" s="105" t="s">
        <v>202</v>
      </c>
    </row>
    <row r="245" spans="1:6" x14ac:dyDescent="0.25">
      <c r="A245" s="92">
        <v>3113</v>
      </c>
      <c r="B245" s="94" t="s">
        <v>163</v>
      </c>
      <c r="C245" s="59">
        <f t="shared" ref="C245" si="109">C246</f>
        <v>0</v>
      </c>
      <c r="D245" s="115"/>
      <c r="E245" s="116">
        <v>36166.39</v>
      </c>
      <c r="F245" s="105" t="s">
        <v>202</v>
      </c>
    </row>
    <row r="246" spans="1:6" x14ac:dyDescent="0.25">
      <c r="A246" s="92">
        <v>3114</v>
      </c>
      <c r="B246" s="94" t="s">
        <v>164</v>
      </c>
      <c r="C246" s="62">
        <f t="shared" ref="C246" si="110">C247+C255</f>
        <v>0</v>
      </c>
      <c r="D246" s="115"/>
      <c r="E246" s="116">
        <v>53839.68</v>
      </c>
      <c r="F246" s="105" t="s">
        <v>202</v>
      </c>
    </row>
    <row r="247" spans="1:6" x14ac:dyDescent="0.25">
      <c r="A247" s="111">
        <v>312</v>
      </c>
      <c r="B247" s="93" t="s">
        <v>143</v>
      </c>
      <c r="C247" s="65">
        <f t="shared" ref="C247" si="111">C248+C250+C253</f>
        <v>0</v>
      </c>
      <c r="D247" s="115"/>
      <c r="E247" s="49">
        <f t="shared" ref="E247" si="112">E248</f>
        <v>71602.77</v>
      </c>
      <c r="F247" s="105" t="s">
        <v>202</v>
      </c>
    </row>
    <row r="248" spans="1:6" x14ac:dyDescent="0.25">
      <c r="A248" s="92">
        <v>3121</v>
      </c>
      <c r="B248" s="94" t="s">
        <v>143</v>
      </c>
      <c r="C248" s="68">
        <f t="shared" ref="C248" si="113">C249</f>
        <v>0</v>
      </c>
      <c r="D248" s="115"/>
      <c r="E248" s="116">
        <v>71602.77</v>
      </c>
      <c r="F248" s="105" t="s">
        <v>202</v>
      </c>
    </row>
    <row r="249" spans="1:6" x14ac:dyDescent="0.25">
      <c r="A249" s="111">
        <v>313</v>
      </c>
      <c r="B249" s="93" t="s">
        <v>144</v>
      </c>
      <c r="C249" s="71">
        <v>0</v>
      </c>
      <c r="D249" s="145"/>
      <c r="E249" s="49">
        <f>SUM(E250:E251)</f>
        <v>265465.72000000003</v>
      </c>
      <c r="F249" s="105" t="s">
        <v>202</v>
      </c>
    </row>
    <row r="250" spans="1:6" ht="26.25" x14ac:dyDescent="0.25">
      <c r="A250" s="92">
        <v>3132</v>
      </c>
      <c r="B250" s="94" t="s">
        <v>145</v>
      </c>
      <c r="C250" s="68">
        <f t="shared" ref="C250" si="114">C252</f>
        <v>0</v>
      </c>
      <c r="D250" s="115"/>
      <c r="E250" s="116">
        <v>265149.57</v>
      </c>
      <c r="F250" s="105" t="s">
        <v>202</v>
      </c>
    </row>
    <row r="251" spans="1:6" ht="26.25" x14ac:dyDescent="0.25">
      <c r="A251" s="92">
        <v>3133</v>
      </c>
      <c r="B251" s="94" t="s">
        <v>223</v>
      </c>
      <c r="C251" s="68"/>
      <c r="D251" s="115"/>
      <c r="E251" s="146">
        <v>316.14999999999998</v>
      </c>
      <c r="F251" s="105" t="s">
        <v>202</v>
      </c>
    </row>
    <row r="252" spans="1:6" x14ac:dyDescent="0.25">
      <c r="A252" s="110">
        <v>32</v>
      </c>
      <c r="B252" s="102" t="s">
        <v>19</v>
      </c>
      <c r="C252" s="71">
        <v>0</v>
      </c>
      <c r="D252" s="157">
        <v>58066.228681398898</v>
      </c>
      <c r="E252" s="99">
        <f t="shared" ref="E252" si="115">E253+E255</f>
        <v>56563.369999999995</v>
      </c>
      <c r="F252" s="154">
        <f t="shared" ref="F252:F314" si="116">E252/D252*100</f>
        <v>97.41181971771428</v>
      </c>
    </row>
    <row r="253" spans="1:6" x14ac:dyDescent="0.25">
      <c r="A253" s="111">
        <v>321</v>
      </c>
      <c r="B253" s="93" t="s">
        <v>111</v>
      </c>
      <c r="C253" s="68">
        <f t="shared" ref="C253" si="117">C254</f>
        <v>0</v>
      </c>
      <c r="D253" s="115"/>
      <c r="E253" s="49">
        <f t="shared" ref="E253" si="118">E254</f>
        <v>48007.42</v>
      </c>
      <c r="F253" s="105" t="s">
        <v>202</v>
      </c>
    </row>
    <row r="254" spans="1:6" ht="26.25" x14ac:dyDescent="0.25">
      <c r="A254" s="92">
        <v>3212</v>
      </c>
      <c r="B254" s="94" t="s">
        <v>146</v>
      </c>
      <c r="C254" s="71">
        <v>0</v>
      </c>
      <c r="D254" s="145"/>
      <c r="E254" s="116">
        <v>48007.42</v>
      </c>
      <c r="F254" s="105" t="s">
        <v>202</v>
      </c>
    </row>
    <row r="255" spans="1:6" ht="26.25" x14ac:dyDescent="0.25">
      <c r="A255" s="111">
        <v>329</v>
      </c>
      <c r="B255" s="93" t="s">
        <v>128</v>
      </c>
      <c r="C255" s="65">
        <f t="shared" ref="C255" si="119">C256</f>
        <v>0</v>
      </c>
      <c r="D255" s="115"/>
      <c r="E255" s="49">
        <f>SUM(E256:E257)</f>
        <v>8555.9500000000007</v>
      </c>
      <c r="F255" s="105" t="s">
        <v>202</v>
      </c>
    </row>
    <row r="256" spans="1:6" x14ac:dyDescent="0.25">
      <c r="A256" s="92">
        <v>3295</v>
      </c>
      <c r="B256" s="94" t="s">
        <v>132</v>
      </c>
      <c r="C256" s="68">
        <f t="shared" ref="C256" si="120">SUM(C261:C262)</f>
        <v>0</v>
      </c>
      <c r="D256" s="115"/>
      <c r="E256" s="116">
        <v>4062.04</v>
      </c>
      <c r="F256" s="105" t="s">
        <v>202</v>
      </c>
    </row>
    <row r="257" spans="1:6" x14ac:dyDescent="0.25">
      <c r="A257" s="92">
        <v>3296</v>
      </c>
      <c r="B257" s="158" t="s">
        <v>189</v>
      </c>
      <c r="C257" s="68"/>
      <c r="D257" s="115"/>
      <c r="E257" s="146">
        <v>4493.91</v>
      </c>
      <c r="F257" s="105" t="s">
        <v>202</v>
      </c>
    </row>
    <row r="258" spans="1:6" x14ac:dyDescent="0.25">
      <c r="A258" s="110">
        <v>34</v>
      </c>
      <c r="B258" s="160" t="s">
        <v>66</v>
      </c>
      <c r="C258" s="160">
        <f t="shared" ref="C258:E259" si="121">C259</f>
        <v>0</v>
      </c>
      <c r="D258" s="160">
        <f t="shared" si="121"/>
        <v>0</v>
      </c>
      <c r="E258" s="160">
        <f t="shared" si="121"/>
        <v>8591.8799999999992</v>
      </c>
      <c r="F258" s="154">
        <v>0</v>
      </c>
    </row>
    <row r="259" spans="1:6" x14ac:dyDescent="0.25">
      <c r="A259" s="111">
        <v>343</v>
      </c>
      <c r="B259" s="159" t="s">
        <v>134</v>
      </c>
      <c r="C259" s="159">
        <f t="shared" si="121"/>
        <v>0</v>
      </c>
      <c r="D259" s="159"/>
      <c r="E259" s="159">
        <f t="shared" si="121"/>
        <v>8591.8799999999992</v>
      </c>
      <c r="F259" s="105" t="s">
        <v>202</v>
      </c>
    </row>
    <row r="260" spans="1:6" x14ac:dyDescent="0.25">
      <c r="A260" s="92">
        <v>3433</v>
      </c>
      <c r="B260" s="158" t="s">
        <v>188</v>
      </c>
      <c r="C260" s="158"/>
      <c r="D260" s="158"/>
      <c r="E260" s="158">
        <v>8591.8799999999992</v>
      </c>
      <c r="F260" s="105" t="s">
        <v>202</v>
      </c>
    </row>
    <row r="261" spans="1:6" x14ac:dyDescent="0.25">
      <c r="A261" s="202" t="s">
        <v>237</v>
      </c>
      <c r="B261" s="203" t="s">
        <v>139</v>
      </c>
      <c r="C261" s="204">
        <v>0</v>
      </c>
      <c r="D261" s="199">
        <v>530.89123365850423</v>
      </c>
      <c r="E261" s="196">
        <f>E262</f>
        <v>425.16</v>
      </c>
      <c r="F261" s="192">
        <f t="shared" si="116"/>
        <v>80.084200500000009</v>
      </c>
    </row>
    <row r="262" spans="1:6" x14ac:dyDescent="0.25">
      <c r="A262" s="132" t="s">
        <v>157</v>
      </c>
      <c r="B262" s="133" t="s">
        <v>158</v>
      </c>
      <c r="C262" s="71">
        <v>0</v>
      </c>
      <c r="D262" s="148">
        <v>530.89123365850423</v>
      </c>
      <c r="E262" s="113">
        <f t="shared" ref="E262:E265" si="122">E263</f>
        <v>425.16</v>
      </c>
      <c r="F262" s="150">
        <f t="shared" si="116"/>
        <v>80.084200500000009</v>
      </c>
    </row>
    <row r="263" spans="1:6" x14ac:dyDescent="0.25">
      <c r="A263" s="108">
        <v>3</v>
      </c>
      <c r="B263" s="109" t="s">
        <v>94</v>
      </c>
      <c r="C263" s="55">
        <f>C264+C271+C276</f>
        <v>14997.67</v>
      </c>
      <c r="D263" s="114">
        <v>530.89123365850423</v>
      </c>
      <c r="E263" s="114">
        <f t="shared" si="122"/>
        <v>425.16</v>
      </c>
      <c r="F263" s="152">
        <f t="shared" si="116"/>
        <v>80.084200500000009</v>
      </c>
    </row>
    <row r="264" spans="1:6" x14ac:dyDescent="0.25">
      <c r="A264" s="120">
        <v>32</v>
      </c>
      <c r="B264" s="121" t="s">
        <v>19</v>
      </c>
      <c r="C264" s="56">
        <f t="shared" ref="C264:C267" si="123">C265</f>
        <v>11015.99</v>
      </c>
      <c r="D264" s="99">
        <v>530.89123365850423</v>
      </c>
      <c r="E264" s="99">
        <f t="shared" si="122"/>
        <v>425.16</v>
      </c>
      <c r="F264" s="154">
        <f t="shared" si="116"/>
        <v>80.084200500000009</v>
      </c>
    </row>
    <row r="265" spans="1:6" ht="26.25" x14ac:dyDescent="0.25">
      <c r="A265" s="111">
        <v>329</v>
      </c>
      <c r="B265" s="93" t="s">
        <v>128</v>
      </c>
      <c r="C265" s="59">
        <f t="shared" si="123"/>
        <v>11015.99</v>
      </c>
      <c r="D265" s="115"/>
      <c r="E265" s="49">
        <f t="shared" si="122"/>
        <v>425.16</v>
      </c>
      <c r="F265" s="105" t="s">
        <v>202</v>
      </c>
    </row>
    <row r="266" spans="1:6" ht="26.25" x14ac:dyDescent="0.25">
      <c r="A266" s="92">
        <v>3299</v>
      </c>
      <c r="B266" s="94" t="s">
        <v>128</v>
      </c>
      <c r="C266" s="62">
        <f t="shared" si="123"/>
        <v>11015.99</v>
      </c>
      <c r="D266" s="115"/>
      <c r="E266" s="116">
        <v>425.16</v>
      </c>
      <c r="F266" s="105" t="s">
        <v>202</v>
      </c>
    </row>
    <row r="267" spans="1:6" x14ac:dyDescent="0.25">
      <c r="A267" s="205" t="s">
        <v>241</v>
      </c>
      <c r="B267" s="206" t="s">
        <v>140</v>
      </c>
      <c r="C267" s="207">
        <f t="shared" si="123"/>
        <v>11015.99</v>
      </c>
      <c r="D267" s="199">
        <v>331.80702103656517</v>
      </c>
      <c r="E267" s="196">
        <f t="shared" ref="E267" si="124">E268+E273</f>
        <v>1756.8899999999999</v>
      </c>
      <c r="F267" s="192">
        <f t="shared" si="116"/>
        <v>529.49150819999988</v>
      </c>
    </row>
    <row r="268" spans="1:6" x14ac:dyDescent="0.25">
      <c r="A268" s="134" t="s">
        <v>153</v>
      </c>
      <c r="B268" s="135" t="s">
        <v>154</v>
      </c>
      <c r="C268" s="68">
        <f t="shared" ref="C268" si="125">C269+C270</f>
        <v>11015.99</v>
      </c>
      <c r="D268" s="113">
        <v>66.361404207313029</v>
      </c>
      <c r="E268" s="113">
        <f t="shared" ref="E268:E271" si="126">E269</f>
        <v>540.1</v>
      </c>
      <c r="F268" s="150">
        <f t="shared" si="116"/>
        <v>813.87669000000005</v>
      </c>
    </row>
    <row r="269" spans="1:6" x14ac:dyDescent="0.25">
      <c r="A269" s="118">
        <v>3</v>
      </c>
      <c r="B269" s="119" t="s">
        <v>94</v>
      </c>
      <c r="C269" s="71">
        <v>7963.37</v>
      </c>
      <c r="D269" s="151">
        <v>66.361404207313029</v>
      </c>
      <c r="E269" s="114">
        <f t="shared" si="126"/>
        <v>540.1</v>
      </c>
      <c r="F269" s="152">
        <f t="shared" si="116"/>
        <v>813.87669000000005</v>
      </c>
    </row>
    <row r="270" spans="1:6" x14ac:dyDescent="0.25">
      <c r="A270" s="120">
        <v>32</v>
      </c>
      <c r="B270" s="121" t="s">
        <v>19</v>
      </c>
      <c r="C270" s="71">
        <v>3052.62</v>
      </c>
      <c r="D270" s="99">
        <v>66.361404207313029</v>
      </c>
      <c r="E270" s="99">
        <f t="shared" si="126"/>
        <v>540.1</v>
      </c>
      <c r="F270" s="154">
        <f t="shared" si="116"/>
        <v>813.87669000000005</v>
      </c>
    </row>
    <row r="271" spans="1:6" ht="26.25" x14ac:dyDescent="0.25">
      <c r="A271" s="111">
        <v>329</v>
      </c>
      <c r="B271" s="93" t="s">
        <v>128</v>
      </c>
      <c r="C271" s="56">
        <f t="shared" ref="C271:C274" si="127">C272</f>
        <v>3981.68</v>
      </c>
      <c r="D271" s="145"/>
      <c r="E271" s="49">
        <f t="shared" si="126"/>
        <v>540.1</v>
      </c>
      <c r="F271" s="105" t="s">
        <v>202</v>
      </c>
    </row>
    <row r="272" spans="1:6" ht="26.25" x14ac:dyDescent="0.25">
      <c r="A272" s="92">
        <v>3299</v>
      </c>
      <c r="B272" s="94" t="s">
        <v>128</v>
      </c>
      <c r="C272" s="62">
        <f t="shared" si="127"/>
        <v>3981.68</v>
      </c>
      <c r="D272" s="115"/>
      <c r="E272" s="116">
        <v>540.1</v>
      </c>
      <c r="F272" s="105" t="s">
        <v>202</v>
      </c>
    </row>
    <row r="273" spans="1:6" x14ac:dyDescent="0.25">
      <c r="A273" s="136" t="s">
        <v>155</v>
      </c>
      <c r="B273" s="137" t="s">
        <v>156</v>
      </c>
      <c r="C273" s="65">
        <f t="shared" si="127"/>
        <v>3981.68</v>
      </c>
      <c r="D273" s="113">
        <v>265.44561682925212</v>
      </c>
      <c r="E273" s="113">
        <f t="shared" ref="E273:E276" si="128">E274</f>
        <v>1216.79</v>
      </c>
      <c r="F273" s="150">
        <f t="shared" si="116"/>
        <v>458.39521274999998</v>
      </c>
    </row>
    <row r="274" spans="1:6" x14ac:dyDescent="0.25">
      <c r="A274" s="118">
        <v>3</v>
      </c>
      <c r="B274" s="119" t="s">
        <v>94</v>
      </c>
      <c r="C274" s="68">
        <f t="shared" si="127"/>
        <v>3981.68</v>
      </c>
      <c r="D274" s="151">
        <v>265.44561682925212</v>
      </c>
      <c r="E274" s="114">
        <f t="shared" si="128"/>
        <v>1216.79</v>
      </c>
      <c r="F274" s="152">
        <f t="shared" si="116"/>
        <v>458.39521274999998</v>
      </c>
    </row>
    <row r="275" spans="1:6" x14ac:dyDescent="0.25">
      <c r="A275" s="120">
        <v>32</v>
      </c>
      <c r="B275" s="121" t="s">
        <v>19</v>
      </c>
      <c r="C275" s="71">
        <v>3981.68</v>
      </c>
      <c r="D275" s="157">
        <v>265.44561682925212</v>
      </c>
      <c r="E275" s="99">
        <f t="shared" si="128"/>
        <v>1216.79</v>
      </c>
      <c r="F275" s="154">
        <f t="shared" si="116"/>
        <v>458.39521274999998</v>
      </c>
    </row>
    <row r="276" spans="1:6" ht="26.25" x14ac:dyDescent="0.25">
      <c r="A276" s="111">
        <v>329</v>
      </c>
      <c r="B276" s="93" t="s">
        <v>128</v>
      </c>
      <c r="C276" s="56">
        <f t="shared" ref="C276:C280" si="129">C277</f>
        <v>0</v>
      </c>
      <c r="D276" s="115"/>
      <c r="E276" s="49">
        <f t="shared" si="128"/>
        <v>1216.79</v>
      </c>
      <c r="F276" s="105" t="s">
        <v>202</v>
      </c>
    </row>
    <row r="277" spans="1:6" ht="26.25" x14ac:dyDescent="0.25">
      <c r="A277" s="92">
        <v>3299</v>
      </c>
      <c r="B277" s="94" t="s">
        <v>128</v>
      </c>
      <c r="C277" s="59">
        <f t="shared" si="129"/>
        <v>0</v>
      </c>
      <c r="D277" s="115"/>
      <c r="E277" s="116">
        <v>1216.79</v>
      </c>
      <c r="F277" s="105" t="s">
        <v>202</v>
      </c>
    </row>
    <row r="278" spans="1:6" x14ac:dyDescent="0.25">
      <c r="A278" s="205" t="s">
        <v>242</v>
      </c>
      <c r="B278" s="205" t="s">
        <v>165</v>
      </c>
      <c r="C278" s="208">
        <f t="shared" si="129"/>
        <v>0</v>
      </c>
      <c r="D278" s="196">
        <v>212978.29104651936</v>
      </c>
      <c r="E278" s="196">
        <f t="shared" ref="E278" si="130">E279+E285+E312</f>
        <v>212697.02000000002</v>
      </c>
      <c r="F278" s="192">
        <f t="shared" si="116"/>
        <v>99.867934405362519</v>
      </c>
    </row>
    <row r="279" spans="1:6" ht="26.25" x14ac:dyDescent="0.25">
      <c r="A279" s="136" t="s">
        <v>166</v>
      </c>
      <c r="B279" s="138" t="s">
        <v>243</v>
      </c>
      <c r="C279" s="65">
        <f t="shared" si="129"/>
        <v>0</v>
      </c>
      <c r="D279" s="113">
        <v>1990.8421262193906</v>
      </c>
      <c r="E279" s="113">
        <f t="shared" ref="E279:E281" si="131">E280</f>
        <v>0</v>
      </c>
      <c r="F279" s="150">
        <f t="shared" si="116"/>
        <v>0</v>
      </c>
    </row>
    <row r="280" spans="1:6" x14ac:dyDescent="0.25">
      <c r="A280" s="118">
        <v>3</v>
      </c>
      <c r="B280" s="119" t="s">
        <v>94</v>
      </c>
      <c r="C280" s="68">
        <f t="shared" si="129"/>
        <v>0</v>
      </c>
      <c r="D280" s="114">
        <v>1990.8421262193906</v>
      </c>
      <c r="E280" s="114">
        <f t="shared" si="131"/>
        <v>0</v>
      </c>
      <c r="F280" s="152">
        <f t="shared" si="116"/>
        <v>0</v>
      </c>
    </row>
    <row r="281" spans="1:6" x14ac:dyDescent="0.25">
      <c r="A281" s="120">
        <v>32</v>
      </c>
      <c r="B281" s="121" t="s">
        <v>19</v>
      </c>
      <c r="C281" s="71">
        <v>0</v>
      </c>
      <c r="D281" s="99">
        <v>1990.8421262193906</v>
      </c>
      <c r="E281" s="99">
        <f t="shared" si="131"/>
        <v>0</v>
      </c>
      <c r="F281" s="154">
        <f t="shared" si="116"/>
        <v>0</v>
      </c>
    </row>
    <row r="282" spans="1:6" x14ac:dyDescent="0.25">
      <c r="A282" s="125">
        <v>322</v>
      </c>
      <c r="B282" s="126" t="s">
        <v>95</v>
      </c>
      <c r="C282" s="55">
        <f t="shared" ref="C282:C287" si="132">C283</f>
        <v>0</v>
      </c>
      <c r="D282" s="145"/>
      <c r="E282" s="49">
        <f t="shared" ref="E282" si="133">SUM(E283:E284)</f>
        <v>0</v>
      </c>
      <c r="F282" s="105" t="s">
        <v>202</v>
      </c>
    </row>
    <row r="283" spans="1:6" x14ac:dyDescent="0.25">
      <c r="A283" s="92">
        <v>3222</v>
      </c>
      <c r="B283" s="94" t="s">
        <v>96</v>
      </c>
      <c r="C283" s="56">
        <f t="shared" si="132"/>
        <v>0</v>
      </c>
      <c r="D283" s="145"/>
      <c r="E283" s="116">
        <v>0</v>
      </c>
      <c r="F283" s="105" t="s">
        <v>202</v>
      </c>
    </row>
    <row r="284" spans="1:6" x14ac:dyDescent="0.25">
      <c r="A284" s="92">
        <v>3225</v>
      </c>
      <c r="B284" s="94" t="s">
        <v>117</v>
      </c>
      <c r="C284" s="59">
        <f t="shared" si="132"/>
        <v>0</v>
      </c>
      <c r="D284" s="115"/>
      <c r="E284" s="116">
        <v>0</v>
      </c>
      <c r="F284" s="105" t="s">
        <v>202</v>
      </c>
    </row>
    <row r="285" spans="1:6" x14ac:dyDescent="0.25">
      <c r="A285" s="134" t="s">
        <v>155</v>
      </c>
      <c r="B285" s="135" t="s">
        <v>156</v>
      </c>
      <c r="C285" s="62">
        <f t="shared" si="132"/>
        <v>0</v>
      </c>
      <c r="D285" s="113">
        <v>39033.238289203</v>
      </c>
      <c r="E285" s="113">
        <f t="shared" ref="E285" si="134">E286</f>
        <v>23370.289999999994</v>
      </c>
      <c r="F285" s="150">
        <f t="shared" si="116"/>
        <v>59.872793097119128</v>
      </c>
    </row>
    <row r="286" spans="1:6" x14ac:dyDescent="0.25">
      <c r="A286" s="118">
        <v>3</v>
      </c>
      <c r="B286" s="119" t="s">
        <v>94</v>
      </c>
      <c r="C286" s="65">
        <f t="shared" si="132"/>
        <v>0</v>
      </c>
      <c r="D286" s="114">
        <v>39033.238289203</v>
      </c>
      <c r="E286" s="114">
        <f t="shared" ref="E286" si="135">E287+E309</f>
        <v>23370.289999999994</v>
      </c>
      <c r="F286" s="152">
        <f t="shared" si="116"/>
        <v>59.872793097119128</v>
      </c>
    </row>
    <row r="287" spans="1:6" x14ac:dyDescent="0.25">
      <c r="A287" s="120">
        <v>32</v>
      </c>
      <c r="B287" s="121" t="s">
        <v>19</v>
      </c>
      <c r="C287" s="68">
        <f t="shared" si="132"/>
        <v>0</v>
      </c>
      <c r="D287" s="99">
        <v>38502.347055544495</v>
      </c>
      <c r="E287" s="99">
        <f t="shared" ref="E287" si="136">E288+E292+E299+E307</f>
        <v>22878.359999999993</v>
      </c>
      <c r="F287" s="154">
        <f t="shared" si="116"/>
        <v>59.4206892556318</v>
      </c>
    </row>
    <row r="288" spans="1:6" x14ac:dyDescent="0.25">
      <c r="A288" s="125">
        <v>321</v>
      </c>
      <c r="B288" s="126" t="s">
        <v>111</v>
      </c>
      <c r="C288" s="71">
        <v>0</v>
      </c>
      <c r="D288" s="115"/>
      <c r="E288" s="49">
        <f t="shared" ref="E288" si="137">SUM(E289:E291)</f>
        <v>0</v>
      </c>
      <c r="F288" s="105" t="s">
        <v>202</v>
      </c>
    </row>
    <row r="289" spans="1:6" x14ac:dyDescent="0.25">
      <c r="A289" s="139">
        <v>3211</v>
      </c>
      <c r="B289" s="94" t="s">
        <v>112</v>
      </c>
      <c r="C289" s="71"/>
      <c r="D289" s="145"/>
      <c r="E289" s="116">
        <v>0</v>
      </c>
      <c r="F289" s="105" t="s">
        <v>202</v>
      </c>
    </row>
    <row r="290" spans="1:6" x14ac:dyDescent="0.25">
      <c r="A290" s="139">
        <v>3213</v>
      </c>
      <c r="B290" s="140" t="s">
        <v>113</v>
      </c>
      <c r="C290" s="71"/>
      <c r="D290" s="115"/>
      <c r="E290" s="116">
        <v>0</v>
      </c>
      <c r="F290" s="105" t="s">
        <v>202</v>
      </c>
    </row>
    <row r="291" spans="1:6" x14ac:dyDescent="0.25">
      <c r="A291" s="92">
        <v>3214</v>
      </c>
      <c r="B291" s="94" t="s">
        <v>114</v>
      </c>
      <c r="C291" s="71"/>
      <c r="D291" s="115"/>
      <c r="E291" s="116">
        <v>0</v>
      </c>
      <c r="F291" s="105" t="s">
        <v>202</v>
      </c>
    </row>
    <row r="292" spans="1:6" x14ac:dyDescent="0.25">
      <c r="A292" s="125">
        <v>322</v>
      </c>
      <c r="B292" s="126" t="s">
        <v>95</v>
      </c>
      <c r="C292" s="71"/>
      <c r="D292" s="115"/>
      <c r="E292" s="49">
        <f t="shared" ref="E292" si="138">SUM(E293:E298)</f>
        <v>21664.359999999993</v>
      </c>
      <c r="F292" s="105" t="s">
        <v>202</v>
      </c>
    </row>
    <row r="293" spans="1:6" x14ac:dyDescent="0.25">
      <c r="A293" s="92">
        <v>3221</v>
      </c>
      <c r="B293" s="94" t="s">
        <v>115</v>
      </c>
      <c r="C293" s="71"/>
      <c r="D293" s="115"/>
      <c r="E293" s="116">
        <v>3392.1</v>
      </c>
      <c r="F293" s="105" t="s">
        <v>202</v>
      </c>
    </row>
    <row r="294" spans="1:6" x14ac:dyDescent="0.25">
      <c r="A294" s="92">
        <v>3222</v>
      </c>
      <c r="B294" s="94" t="s">
        <v>96</v>
      </c>
      <c r="C294" s="71"/>
      <c r="D294" s="115"/>
      <c r="E294" s="116">
        <v>17039.03</v>
      </c>
      <c r="F294" s="105" t="s">
        <v>202</v>
      </c>
    </row>
    <row r="295" spans="1:6" x14ac:dyDescent="0.25">
      <c r="A295" s="92">
        <v>3223</v>
      </c>
      <c r="B295" s="94" t="s">
        <v>116</v>
      </c>
      <c r="C295" s="71"/>
      <c r="D295" s="145"/>
      <c r="E295" s="116">
        <v>0</v>
      </c>
      <c r="F295" s="105" t="s">
        <v>202</v>
      </c>
    </row>
    <row r="296" spans="1:6" ht="26.25" x14ac:dyDescent="0.25">
      <c r="A296" s="92">
        <v>3224</v>
      </c>
      <c r="B296" s="94" t="s">
        <v>137</v>
      </c>
      <c r="C296" s="71"/>
      <c r="D296" s="115"/>
      <c r="E296" s="116">
        <v>135.16999999999999</v>
      </c>
      <c r="F296" s="105" t="s">
        <v>202</v>
      </c>
    </row>
    <row r="297" spans="1:6" x14ac:dyDescent="0.25">
      <c r="A297" s="92">
        <v>3225</v>
      </c>
      <c r="B297" s="94" t="s">
        <v>117</v>
      </c>
      <c r="C297" s="71"/>
      <c r="D297" s="115"/>
      <c r="E297" s="116">
        <v>777.64</v>
      </c>
      <c r="F297" s="105" t="s">
        <v>202</v>
      </c>
    </row>
    <row r="298" spans="1:6" ht="26.25" x14ac:dyDescent="0.25">
      <c r="A298" s="92">
        <v>3227</v>
      </c>
      <c r="B298" s="94" t="s">
        <v>118</v>
      </c>
      <c r="C298" s="71"/>
      <c r="D298" s="115"/>
      <c r="E298" s="116">
        <v>320.42</v>
      </c>
      <c r="F298" s="105" t="s">
        <v>202</v>
      </c>
    </row>
    <row r="299" spans="1:6" x14ac:dyDescent="0.25">
      <c r="A299" s="125">
        <v>323</v>
      </c>
      <c r="B299" s="126" t="s">
        <v>119</v>
      </c>
      <c r="C299" s="71"/>
      <c r="D299" s="115"/>
      <c r="E299" s="49">
        <f t="shared" ref="E299" si="139">SUM(E300:E306)</f>
        <v>830.54000000000008</v>
      </c>
      <c r="F299" s="105" t="s">
        <v>202</v>
      </c>
    </row>
    <row r="300" spans="1:6" x14ac:dyDescent="0.25">
      <c r="A300" s="92">
        <v>3231</v>
      </c>
      <c r="B300" s="94" t="s">
        <v>120</v>
      </c>
      <c r="C300" s="71"/>
      <c r="D300" s="115"/>
      <c r="E300" s="116">
        <v>0</v>
      </c>
      <c r="F300" s="105" t="s">
        <v>202</v>
      </c>
    </row>
    <row r="301" spans="1:6" ht="26.25" x14ac:dyDescent="0.25">
      <c r="A301" s="92">
        <v>3232</v>
      </c>
      <c r="B301" s="94" t="s">
        <v>138</v>
      </c>
      <c r="C301" s="71"/>
      <c r="D301" s="115"/>
      <c r="E301" s="116">
        <v>286.74</v>
      </c>
      <c r="F301" s="105" t="s">
        <v>202</v>
      </c>
    </row>
    <row r="302" spans="1:6" x14ac:dyDescent="0.25">
      <c r="A302" s="92">
        <v>3234</v>
      </c>
      <c r="B302" s="94" t="s">
        <v>122</v>
      </c>
      <c r="C302" s="71"/>
      <c r="D302" s="145"/>
      <c r="E302" s="116">
        <v>0</v>
      </c>
      <c r="F302" s="105" t="s">
        <v>202</v>
      </c>
    </row>
    <row r="303" spans="1:6" x14ac:dyDescent="0.25">
      <c r="A303" s="92">
        <v>3235</v>
      </c>
      <c r="B303" s="94" t="s">
        <v>123</v>
      </c>
      <c r="C303" s="73" t="e">
        <f t="shared" ref="C303:C304" si="140">C304</f>
        <v>#REF!</v>
      </c>
      <c r="D303" s="105"/>
      <c r="E303" s="116">
        <v>0</v>
      </c>
      <c r="F303" s="105" t="s">
        <v>202</v>
      </c>
    </row>
    <row r="304" spans="1:6" x14ac:dyDescent="0.25">
      <c r="A304" s="92">
        <v>3236</v>
      </c>
      <c r="B304" s="94" t="s">
        <v>124</v>
      </c>
      <c r="C304" s="74" t="e">
        <f t="shared" si="140"/>
        <v>#REF!</v>
      </c>
      <c r="D304" s="105"/>
      <c r="E304" s="116">
        <v>409.41</v>
      </c>
      <c r="F304" s="105" t="s">
        <v>202</v>
      </c>
    </row>
    <row r="305" spans="1:6" x14ac:dyDescent="0.25">
      <c r="A305" s="92">
        <v>3238</v>
      </c>
      <c r="B305" s="94" t="s">
        <v>126</v>
      </c>
      <c r="C305" s="55" t="e">
        <f>C306+C352+C374+C380+C391+C451+C467+#REF!+#REF!+#REF!+#REF!+#REF!+#REF!+#REF!+#REF!</f>
        <v>#REF!</v>
      </c>
      <c r="D305" s="105"/>
      <c r="E305" s="116">
        <v>134.38999999999999</v>
      </c>
      <c r="F305" s="105" t="s">
        <v>202</v>
      </c>
    </row>
    <row r="306" spans="1:6" x14ac:dyDescent="0.25">
      <c r="A306" s="92">
        <v>3239</v>
      </c>
      <c r="B306" s="94" t="s">
        <v>127</v>
      </c>
      <c r="C306" s="56" t="e">
        <f>C307+C328+#REF!+#REF!+C347</f>
        <v>#REF!</v>
      </c>
      <c r="D306" s="105"/>
      <c r="E306" s="116">
        <v>0</v>
      </c>
      <c r="F306" s="105" t="s">
        <v>202</v>
      </c>
    </row>
    <row r="307" spans="1:6" ht="26.25" x14ac:dyDescent="0.25">
      <c r="A307" s="111">
        <v>329</v>
      </c>
      <c r="B307" s="93" t="s">
        <v>128</v>
      </c>
      <c r="C307" s="59">
        <f t="shared" ref="C307" si="141">C308</f>
        <v>3109.9999999999995</v>
      </c>
      <c r="D307" s="105"/>
      <c r="E307" s="49">
        <f t="shared" ref="E307" si="142">E308</f>
        <v>383.46</v>
      </c>
      <c r="F307" s="105" t="s">
        <v>202</v>
      </c>
    </row>
    <row r="308" spans="1:6" ht="26.25" x14ac:dyDescent="0.25">
      <c r="A308" s="92">
        <v>3299</v>
      </c>
      <c r="B308" s="94" t="s">
        <v>128</v>
      </c>
      <c r="C308" s="62">
        <f>C309+C325</f>
        <v>3109.9999999999995</v>
      </c>
      <c r="D308" s="105"/>
      <c r="E308" s="116">
        <v>383.46</v>
      </c>
      <c r="F308" s="105" t="s">
        <v>202</v>
      </c>
    </row>
    <row r="309" spans="1:6" x14ac:dyDescent="0.25">
      <c r="A309" s="110">
        <v>34</v>
      </c>
      <c r="B309" s="102" t="s">
        <v>133</v>
      </c>
      <c r="C309" s="65">
        <f t="shared" ref="C309" si="143">C310+C313+C318+C322</f>
        <v>3109.8799999999997</v>
      </c>
      <c r="D309" s="154">
        <v>530.89123365850423</v>
      </c>
      <c r="E309" s="99">
        <f t="shared" ref="E309:E310" si="144">E310</f>
        <v>491.93</v>
      </c>
      <c r="F309" s="154">
        <f t="shared" si="116"/>
        <v>92.661164624999998</v>
      </c>
    </row>
    <row r="310" spans="1:6" x14ac:dyDescent="0.25">
      <c r="A310" s="111">
        <v>343</v>
      </c>
      <c r="B310" s="93" t="s">
        <v>134</v>
      </c>
      <c r="C310" s="68">
        <f t="shared" ref="C310" si="145">SUM(C311:C312)</f>
        <v>335.39</v>
      </c>
      <c r="D310" s="105"/>
      <c r="E310" s="49">
        <f t="shared" si="144"/>
        <v>491.93</v>
      </c>
      <c r="F310" s="105" t="s">
        <v>202</v>
      </c>
    </row>
    <row r="311" spans="1:6" ht="26.25" x14ac:dyDescent="0.25">
      <c r="A311" s="92">
        <v>3431</v>
      </c>
      <c r="B311" s="94" t="s">
        <v>135</v>
      </c>
      <c r="C311" s="71">
        <v>335.39</v>
      </c>
      <c r="D311" s="104"/>
      <c r="E311" s="116">
        <v>491.93</v>
      </c>
      <c r="F311" s="105" t="s">
        <v>202</v>
      </c>
    </row>
    <row r="312" spans="1:6" x14ac:dyDescent="0.25">
      <c r="A312" s="134" t="s">
        <v>157</v>
      </c>
      <c r="B312" s="135" t="s">
        <v>158</v>
      </c>
      <c r="C312" s="71">
        <v>0</v>
      </c>
      <c r="D312" s="149">
        <v>171954.21063109697</v>
      </c>
      <c r="E312" s="113">
        <f t="shared" ref="E312" si="146">E313</f>
        <v>189326.73</v>
      </c>
      <c r="F312" s="150">
        <f t="shared" si="116"/>
        <v>110.1029915494034</v>
      </c>
    </row>
    <row r="313" spans="1:6" x14ac:dyDescent="0.25">
      <c r="A313" s="118">
        <v>3</v>
      </c>
      <c r="B313" s="119" t="s">
        <v>94</v>
      </c>
      <c r="C313" s="68">
        <f t="shared" ref="C313" si="147">SUM(C314:C317)</f>
        <v>2366.98</v>
      </c>
      <c r="D313" s="152">
        <v>171954.21063109697</v>
      </c>
      <c r="E313" s="114">
        <f t="shared" ref="E313" si="148">E314+E333</f>
        <v>189326.73</v>
      </c>
      <c r="F313" s="152">
        <f t="shared" si="116"/>
        <v>110.1029915494034</v>
      </c>
    </row>
    <row r="314" spans="1:6" x14ac:dyDescent="0.25">
      <c r="A314" s="120">
        <v>32</v>
      </c>
      <c r="B314" s="121" t="s">
        <v>19</v>
      </c>
      <c r="C314" s="71">
        <v>9.89</v>
      </c>
      <c r="D314" s="156">
        <v>171954.21063109697</v>
      </c>
      <c r="E314" s="99">
        <f t="shared" ref="E314" si="149">E315+E319+E326+E331</f>
        <v>189326.73</v>
      </c>
      <c r="F314" s="154">
        <f t="shared" si="116"/>
        <v>110.1029915494034</v>
      </c>
    </row>
    <row r="315" spans="1:6" x14ac:dyDescent="0.25">
      <c r="A315" s="125">
        <v>321</v>
      </c>
      <c r="B315" s="126" t="s">
        <v>111</v>
      </c>
      <c r="C315" s="71">
        <v>1235.97</v>
      </c>
      <c r="D315" s="104">
        <v>0</v>
      </c>
      <c r="E315" s="49">
        <f t="shared" ref="E315" si="150">SUM(E316:E318)</f>
        <v>0</v>
      </c>
      <c r="F315" s="105" t="s">
        <v>202</v>
      </c>
    </row>
    <row r="316" spans="1:6" x14ac:dyDescent="0.25">
      <c r="A316" s="139">
        <v>3211</v>
      </c>
      <c r="B316" s="94" t="s">
        <v>112</v>
      </c>
      <c r="C316" s="71">
        <v>107.45</v>
      </c>
      <c r="D316" s="104">
        <v>0</v>
      </c>
      <c r="E316" s="116">
        <v>0</v>
      </c>
      <c r="F316" s="105" t="s">
        <v>202</v>
      </c>
    </row>
    <row r="317" spans="1:6" x14ac:dyDescent="0.25">
      <c r="A317" s="139">
        <v>3213</v>
      </c>
      <c r="B317" s="140" t="s">
        <v>113</v>
      </c>
      <c r="C317" s="71">
        <v>1013.67</v>
      </c>
      <c r="D317" s="104">
        <v>0</v>
      </c>
      <c r="E317" s="116">
        <v>0</v>
      </c>
      <c r="F317" s="105" t="s">
        <v>202</v>
      </c>
    </row>
    <row r="318" spans="1:6" x14ac:dyDescent="0.25">
      <c r="A318" s="92">
        <v>3214</v>
      </c>
      <c r="B318" s="94" t="s">
        <v>114</v>
      </c>
      <c r="C318" s="68">
        <f t="shared" ref="C318" si="151">SUM(C319:C321)</f>
        <v>32.35</v>
      </c>
      <c r="D318" s="105">
        <v>0</v>
      </c>
      <c r="E318" s="116">
        <v>0</v>
      </c>
      <c r="F318" s="105" t="s">
        <v>202</v>
      </c>
    </row>
    <row r="319" spans="1:6" x14ac:dyDescent="0.25">
      <c r="A319" s="125">
        <v>322</v>
      </c>
      <c r="B319" s="126" t="s">
        <v>95</v>
      </c>
      <c r="C319" s="71">
        <v>0</v>
      </c>
      <c r="D319" s="104">
        <v>171954.21063109697</v>
      </c>
      <c r="E319" s="49">
        <f t="shared" ref="E319" si="152">SUM(E320:E325)</f>
        <v>189326.73</v>
      </c>
      <c r="F319" s="105" t="s">
        <v>202</v>
      </c>
    </row>
    <row r="320" spans="1:6" x14ac:dyDescent="0.25">
      <c r="A320" s="92">
        <v>3221</v>
      </c>
      <c r="B320" s="94" t="s">
        <v>115</v>
      </c>
      <c r="C320" s="71">
        <v>0</v>
      </c>
      <c r="D320" s="104">
        <v>0</v>
      </c>
      <c r="E320" s="116">
        <v>0</v>
      </c>
      <c r="F320" s="105" t="s">
        <v>202</v>
      </c>
    </row>
    <row r="321" spans="1:6" x14ac:dyDescent="0.25">
      <c r="A321" s="92">
        <v>3222</v>
      </c>
      <c r="B321" s="94" t="s">
        <v>96</v>
      </c>
      <c r="C321" s="71">
        <v>32.35</v>
      </c>
      <c r="D321" s="104">
        <v>171954.21063109697</v>
      </c>
      <c r="E321" s="116">
        <v>189326.73</v>
      </c>
      <c r="F321" s="105" t="s">
        <v>202</v>
      </c>
    </row>
    <row r="322" spans="1:6" x14ac:dyDescent="0.25">
      <c r="A322" s="92">
        <v>3223</v>
      </c>
      <c r="B322" s="94" t="s">
        <v>116</v>
      </c>
      <c r="C322" s="68">
        <f t="shared" ref="C322" si="153">SUM(C323:C324)</f>
        <v>375.16</v>
      </c>
      <c r="D322" s="105">
        <v>0</v>
      </c>
      <c r="E322" s="116">
        <v>0</v>
      </c>
      <c r="F322" s="105" t="s">
        <v>202</v>
      </c>
    </row>
    <row r="323" spans="1:6" ht="26.25" x14ac:dyDescent="0.25">
      <c r="A323" s="92">
        <v>3224</v>
      </c>
      <c r="B323" s="94" t="s">
        <v>137</v>
      </c>
      <c r="C323" s="71">
        <v>0</v>
      </c>
      <c r="D323" s="104">
        <v>0</v>
      </c>
      <c r="E323" s="116">
        <f t="shared" ref="E323" si="154">C323+D323</f>
        <v>0</v>
      </c>
      <c r="F323" s="105" t="s">
        <v>202</v>
      </c>
    </row>
    <row r="324" spans="1:6" x14ac:dyDescent="0.25">
      <c r="A324" s="92">
        <v>3225</v>
      </c>
      <c r="B324" s="94" t="s">
        <v>117</v>
      </c>
      <c r="C324" s="71">
        <v>375.16</v>
      </c>
      <c r="D324" s="104">
        <v>0</v>
      </c>
      <c r="E324" s="116">
        <v>0</v>
      </c>
      <c r="F324" s="105" t="s">
        <v>202</v>
      </c>
    </row>
    <row r="325" spans="1:6" ht="26.25" x14ac:dyDescent="0.25">
      <c r="A325" s="92">
        <v>3227</v>
      </c>
      <c r="B325" s="94" t="s">
        <v>118</v>
      </c>
      <c r="C325" s="65">
        <f t="shared" ref="C325:C326" si="155">C326</f>
        <v>0.12</v>
      </c>
      <c r="D325" s="105">
        <v>0</v>
      </c>
      <c r="E325" s="116">
        <v>0</v>
      </c>
      <c r="F325" s="105" t="s">
        <v>202</v>
      </c>
    </row>
    <row r="326" spans="1:6" x14ac:dyDescent="0.25">
      <c r="A326" s="125">
        <v>323</v>
      </c>
      <c r="B326" s="126" t="s">
        <v>119</v>
      </c>
      <c r="C326" s="68">
        <f t="shared" si="155"/>
        <v>0.12</v>
      </c>
      <c r="D326" s="105">
        <v>0</v>
      </c>
      <c r="E326" s="49">
        <f t="shared" ref="E326" si="156">SUM(E327:E330)</f>
        <v>0</v>
      </c>
      <c r="F326" s="105" t="s">
        <v>202</v>
      </c>
    </row>
    <row r="327" spans="1:6" ht="26.25" x14ac:dyDescent="0.25">
      <c r="A327" s="92">
        <v>3232</v>
      </c>
      <c r="B327" s="94" t="s">
        <v>138</v>
      </c>
      <c r="C327" s="71">
        <v>0.12</v>
      </c>
      <c r="D327" s="117">
        <v>0</v>
      </c>
      <c r="E327" s="116">
        <v>0</v>
      </c>
      <c r="F327" s="105" t="s">
        <v>202</v>
      </c>
    </row>
    <row r="328" spans="1:6" x14ac:dyDescent="0.25">
      <c r="A328" s="92">
        <v>3234</v>
      </c>
      <c r="B328" s="94" t="s">
        <v>122</v>
      </c>
      <c r="C328" s="59" t="e">
        <f t="shared" ref="C328:C329" si="157">C329</f>
        <v>#REF!</v>
      </c>
      <c r="D328" s="105">
        <v>0</v>
      </c>
      <c r="E328" s="116">
        <v>0</v>
      </c>
      <c r="F328" s="105" t="s">
        <v>202</v>
      </c>
    </row>
    <row r="329" spans="1:6" x14ac:dyDescent="0.25">
      <c r="A329" s="92">
        <v>3236</v>
      </c>
      <c r="B329" s="94" t="s">
        <v>124</v>
      </c>
      <c r="C329" s="62" t="e">
        <f t="shared" si="157"/>
        <v>#REF!</v>
      </c>
      <c r="D329" s="105">
        <v>0</v>
      </c>
      <c r="E329" s="116">
        <v>0</v>
      </c>
      <c r="F329" s="105" t="s">
        <v>202</v>
      </c>
    </row>
    <row r="330" spans="1:6" x14ac:dyDescent="0.25">
      <c r="A330" s="92">
        <v>3239</v>
      </c>
      <c r="B330" s="94" t="s">
        <v>127</v>
      </c>
      <c r="C330" s="65" t="e">
        <f>C331+C334+#REF!+#REF!</f>
        <v>#REF!</v>
      </c>
      <c r="D330" s="105">
        <v>0</v>
      </c>
      <c r="E330" s="116">
        <v>0</v>
      </c>
      <c r="F330" s="105" t="s">
        <v>202</v>
      </c>
    </row>
    <row r="331" spans="1:6" ht="26.25" x14ac:dyDescent="0.25">
      <c r="A331" s="111">
        <v>329</v>
      </c>
      <c r="B331" s="93" t="s">
        <v>128</v>
      </c>
      <c r="C331" s="68">
        <f t="shared" ref="C331" si="158">SUM(C332:C333)</f>
        <v>3081.67</v>
      </c>
      <c r="D331" s="105">
        <v>0</v>
      </c>
      <c r="E331" s="49">
        <f t="shared" ref="E331" si="159">E332</f>
        <v>0</v>
      </c>
      <c r="F331" s="105" t="s">
        <v>202</v>
      </c>
    </row>
    <row r="332" spans="1:6" ht="26.25" x14ac:dyDescent="0.25">
      <c r="A332" s="92">
        <v>3299</v>
      </c>
      <c r="B332" s="94" t="s">
        <v>128</v>
      </c>
      <c r="C332" s="71">
        <v>3058.35</v>
      </c>
      <c r="D332" s="104">
        <v>0</v>
      </c>
      <c r="E332" s="116">
        <v>0</v>
      </c>
      <c r="F332" s="105" t="s">
        <v>202</v>
      </c>
    </row>
    <row r="333" spans="1:6" x14ac:dyDescent="0.25">
      <c r="A333" s="110">
        <v>34</v>
      </c>
      <c r="B333" s="102" t="s">
        <v>133</v>
      </c>
      <c r="C333" s="71">
        <v>23.32</v>
      </c>
      <c r="D333" s="156">
        <v>0</v>
      </c>
      <c r="E333" s="99">
        <f t="shared" ref="E333:E334" si="160">E334</f>
        <v>0</v>
      </c>
      <c r="F333" s="154">
        <v>0</v>
      </c>
    </row>
    <row r="334" spans="1:6" x14ac:dyDescent="0.25">
      <c r="A334" s="111">
        <v>343</v>
      </c>
      <c r="B334" s="93" t="s">
        <v>134</v>
      </c>
      <c r="C334" s="68">
        <f>SUM(C335:C335)</f>
        <v>413.41</v>
      </c>
      <c r="D334" s="105">
        <v>0</v>
      </c>
      <c r="E334" s="49">
        <f t="shared" si="160"/>
        <v>0</v>
      </c>
      <c r="F334" s="105" t="s">
        <v>202</v>
      </c>
    </row>
    <row r="335" spans="1:6" ht="26.25" x14ac:dyDescent="0.25">
      <c r="A335" s="92">
        <v>3431</v>
      </c>
      <c r="B335" s="94" t="s">
        <v>135</v>
      </c>
      <c r="C335" s="71">
        <v>413.41</v>
      </c>
      <c r="D335" s="104">
        <v>0</v>
      </c>
      <c r="E335" s="116">
        <v>0</v>
      </c>
      <c r="F335" s="105" t="s">
        <v>202</v>
      </c>
    </row>
    <row r="336" spans="1:6" x14ac:dyDescent="0.25">
      <c r="A336" s="209" t="s">
        <v>244</v>
      </c>
      <c r="B336" s="210" t="s">
        <v>167</v>
      </c>
      <c r="C336" s="207">
        <f t="shared" ref="C336" si="161">C337+C340+C345</f>
        <v>16520.39</v>
      </c>
      <c r="D336" s="192">
        <v>64905.437923551654</v>
      </c>
      <c r="E336" s="196">
        <f t="shared" ref="E336" si="162">E337+E353</f>
        <v>54738.45</v>
      </c>
      <c r="F336" s="192">
        <f t="shared" ref="F336:F355" si="163">E336/D336*100</f>
        <v>84.335691663421542</v>
      </c>
    </row>
    <row r="337" spans="1:6" x14ac:dyDescent="0.25">
      <c r="A337" s="106" t="s">
        <v>155</v>
      </c>
      <c r="B337" s="141" t="s">
        <v>156</v>
      </c>
      <c r="C337" s="68">
        <f t="shared" ref="C337" si="164">SUM(C338:C339)</f>
        <v>77.489999999999995</v>
      </c>
      <c r="D337" s="150">
        <v>15598.914597518085</v>
      </c>
      <c r="E337" s="113">
        <f t="shared" ref="E337" si="165">E338</f>
        <v>13780.23</v>
      </c>
      <c r="F337" s="150">
        <f t="shared" si="163"/>
        <v>88.340954198137268</v>
      </c>
    </row>
    <row r="338" spans="1:6" x14ac:dyDescent="0.25">
      <c r="A338" s="108">
        <v>3</v>
      </c>
      <c r="B338" s="124" t="s">
        <v>94</v>
      </c>
      <c r="C338" s="71">
        <v>77.489999999999995</v>
      </c>
      <c r="D338" s="153">
        <v>15598.914597518085</v>
      </c>
      <c r="E338" s="114">
        <f t="shared" ref="E338" si="166">E339+E348</f>
        <v>13780.23</v>
      </c>
      <c r="F338" s="152">
        <f t="shared" si="163"/>
        <v>88.340954198137268</v>
      </c>
    </row>
    <row r="339" spans="1:6" x14ac:dyDescent="0.25">
      <c r="A339" s="110">
        <v>31</v>
      </c>
      <c r="B339" s="102" t="s">
        <v>10</v>
      </c>
      <c r="C339" s="71">
        <v>0</v>
      </c>
      <c r="D339" s="156">
        <v>14999.007503483976</v>
      </c>
      <c r="E339" s="99">
        <f t="shared" ref="E339" si="167">E340+E344+E346</f>
        <v>13776.57</v>
      </c>
      <c r="F339" s="154">
        <f t="shared" si="163"/>
        <v>91.84987737888639</v>
      </c>
    </row>
    <row r="340" spans="1:6" x14ac:dyDescent="0.25">
      <c r="A340" s="111">
        <v>311</v>
      </c>
      <c r="B340" s="93" t="s">
        <v>141</v>
      </c>
      <c r="C340" s="68">
        <f t="shared" ref="C340" si="168">SUM(C341:C344)</f>
        <v>5393.8600000000006</v>
      </c>
      <c r="D340" s="105"/>
      <c r="E340" s="49">
        <f t="shared" ref="E340" si="169">SUM(E341:E343)</f>
        <v>11825.28</v>
      </c>
      <c r="F340" s="105" t="s">
        <v>202</v>
      </c>
    </row>
    <row r="341" spans="1:6" x14ac:dyDescent="0.25">
      <c r="A341" s="92">
        <v>3111</v>
      </c>
      <c r="B341" s="94" t="s">
        <v>142</v>
      </c>
      <c r="C341" s="71">
        <v>0</v>
      </c>
      <c r="D341" s="104"/>
      <c r="E341" s="116">
        <v>10769</v>
      </c>
      <c r="F341" s="105" t="s">
        <v>202</v>
      </c>
    </row>
    <row r="342" spans="1:6" x14ac:dyDescent="0.25">
      <c r="A342" s="92">
        <v>3113</v>
      </c>
      <c r="B342" s="94" t="s">
        <v>163</v>
      </c>
      <c r="C342" s="71">
        <v>0</v>
      </c>
      <c r="D342" s="104"/>
      <c r="E342" s="116">
        <v>751.26</v>
      </c>
      <c r="F342" s="105" t="s">
        <v>202</v>
      </c>
    </row>
    <row r="343" spans="1:6" x14ac:dyDescent="0.25">
      <c r="A343" s="92">
        <v>3114</v>
      </c>
      <c r="B343" s="94" t="s">
        <v>164</v>
      </c>
      <c r="C343" s="71">
        <v>4247.13</v>
      </c>
      <c r="D343" s="104"/>
      <c r="E343" s="116">
        <v>305.02</v>
      </c>
      <c r="F343" s="105" t="s">
        <v>202</v>
      </c>
    </row>
    <row r="344" spans="1:6" x14ac:dyDescent="0.25">
      <c r="A344" s="111">
        <v>312</v>
      </c>
      <c r="B344" s="93" t="s">
        <v>143</v>
      </c>
      <c r="C344" s="71">
        <v>1146.73</v>
      </c>
      <c r="D344" s="104"/>
      <c r="E344" s="49">
        <f t="shared" ref="E344" si="170">E345</f>
        <v>0</v>
      </c>
      <c r="F344" s="105" t="s">
        <v>202</v>
      </c>
    </row>
    <row r="345" spans="1:6" x14ac:dyDescent="0.25">
      <c r="A345" s="92">
        <v>3121</v>
      </c>
      <c r="B345" s="94" t="s">
        <v>143</v>
      </c>
      <c r="C345" s="68">
        <f t="shared" ref="C345" si="171">C346</f>
        <v>11049.04</v>
      </c>
      <c r="D345" s="105"/>
      <c r="E345" s="116">
        <v>0</v>
      </c>
      <c r="F345" s="105" t="s">
        <v>202</v>
      </c>
    </row>
    <row r="346" spans="1:6" x14ac:dyDescent="0.25">
      <c r="A346" s="111">
        <v>313</v>
      </c>
      <c r="B346" s="93" t="s">
        <v>144</v>
      </c>
      <c r="C346" s="71">
        <v>11049.04</v>
      </c>
      <c r="D346" s="104"/>
      <c r="E346" s="49">
        <f t="shared" ref="E346" si="172">E347</f>
        <v>1951.29</v>
      </c>
      <c r="F346" s="105" t="s">
        <v>202</v>
      </c>
    </row>
    <row r="347" spans="1:6" ht="26.25" x14ac:dyDescent="0.25">
      <c r="A347" s="92">
        <v>3132</v>
      </c>
      <c r="B347" s="94" t="s">
        <v>145</v>
      </c>
      <c r="C347" s="59">
        <f t="shared" ref="C347:C350" si="173">C348</f>
        <v>0</v>
      </c>
      <c r="D347" s="105"/>
      <c r="E347" s="116">
        <v>1951.29</v>
      </c>
      <c r="F347" s="105" t="s">
        <v>202</v>
      </c>
    </row>
    <row r="348" spans="1:6" x14ac:dyDescent="0.25">
      <c r="A348" s="110">
        <v>32</v>
      </c>
      <c r="B348" s="102" t="s">
        <v>19</v>
      </c>
      <c r="C348" s="62">
        <f t="shared" si="173"/>
        <v>0</v>
      </c>
      <c r="D348" s="154">
        <v>599.90709403410983</v>
      </c>
      <c r="E348" s="99">
        <f t="shared" ref="E348" si="174">E349+E351</f>
        <v>3.66</v>
      </c>
      <c r="F348" s="154" t="s">
        <v>202</v>
      </c>
    </row>
    <row r="349" spans="1:6" x14ac:dyDescent="0.25">
      <c r="A349" s="111">
        <v>321</v>
      </c>
      <c r="B349" s="93" t="s">
        <v>111</v>
      </c>
      <c r="C349" s="65">
        <f t="shared" si="173"/>
        <v>0</v>
      </c>
      <c r="D349" s="105"/>
      <c r="E349" s="49">
        <f t="shared" ref="E349" si="175">E350</f>
        <v>3.66</v>
      </c>
      <c r="F349" s="105" t="s">
        <v>202</v>
      </c>
    </row>
    <row r="350" spans="1:6" ht="26.25" x14ac:dyDescent="0.25">
      <c r="A350" s="92">
        <v>3212</v>
      </c>
      <c r="B350" s="94" t="s">
        <v>146</v>
      </c>
      <c r="C350" s="68">
        <f t="shared" si="173"/>
        <v>0</v>
      </c>
      <c r="D350" s="105"/>
      <c r="E350" s="116">
        <v>3.66</v>
      </c>
      <c r="F350" s="105" t="s">
        <v>202</v>
      </c>
    </row>
    <row r="351" spans="1:6" x14ac:dyDescent="0.25">
      <c r="A351" s="125">
        <v>322</v>
      </c>
      <c r="B351" s="126" t="s">
        <v>95</v>
      </c>
      <c r="C351" s="71">
        <v>0</v>
      </c>
      <c r="D351" s="104"/>
      <c r="E351" s="49">
        <f t="shared" ref="E351" si="176">E352</f>
        <v>0</v>
      </c>
      <c r="F351" s="105" t="s">
        <v>202</v>
      </c>
    </row>
    <row r="352" spans="1:6" x14ac:dyDescent="0.25">
      <c r="A352" s="92">
        <v>3221</v>
      </c>
      <c r="B352" s="94" t="s">
        <v>115</v>
      </c>
      <c r="C352" s="56">
        <f>C353</f>
        <v>1716632.9000000001</v>
      </c>
      <c r="D352" s="105"/>
      <c r="E352" s="116">
        <v>0</v>
      </c>
      <c r="F352" s="105" t="s">
        <v>202</v>
      </c>
    </row>
    <row r="353" spans="1:6" x14ac:dyDescent="0.25">
      <c r="A353" s="106" t="s">
        <v>157</v>
      </c>
      <c r="B353" s="141" t="s">
        <v>158</v>
      </c>
      <c r="C353" s="59">
        <f>C354</f>
        <v>1716632.9000000001</v>
      </c>
      <c r="D353" s="150">
        <v>49306.523326033566</v>
      </c>
      <c r="E353" s="113">
        <f t="shared" ref="E353" si="177">E354</f>
        <v>40958.22</v>
      </c>
      <c r="F353" s="150">
        <f t="shared" si="163"/>
        <v>83.068562204576068</v>
      </c>
    </row>
    <row r="354" spans="1:6" x14ac:dyDescent="0.25">
      <c r="A354" s="108">
        <v>3</v>
      </c>
      <c r="B354" s="124" t="s">
        <v>94</v>
      </c>
      <c r="C354" s="62">
        <f>C355+C365+C371</f>
        <v>1716632.9000000001</v>
      </c>
      <c r="D354" s="152">
        <v>49306.523326033566</v>
      </c>
      <c r="E354" s="114">
        <f t="shared" ref="E354" si="178">E355+E364</f>
        <v>40958.22</v>
      </c>
      <c r="F354" s="152">
        <f t="shared" si="163"/>
        <v>83.068562204576068</v>
      </c>
    </row>
    <row r="355" spans="1:6" x14ac:dyDescent="0.25">
      <c r="A355" s="110">
        <v>31</v>
      </c>
      <c r="B355" s="102" t="s">
        <v>10</v>
      </c>
      <c r="C355" s="65">
        <f t="shared" ref="C355" si="179">C356+C360+C362</f>
        <v>1665103.54</v>
      </c>
      <c r="D355" s="154">
        <v>48247.395314884852</v>
      </c>
      <c r="E355" s="99">
        <f t="shared" ref="E355" si="180">E356+E360+E362</f>
        <v>40812.910000000003</v>
      </c>
      <c r="F355" s="154">
        <f t="shared" si="163"/>
        <v>84.590908449328822</v>
      </c>
    </row>
    <row r="356" spans="1:6" x14ac:dyDescent="0.25">
      <c r="A356" s="111">
        <v>311</v>
      </c>
      <c r="B356" s="93" t="s">
        <v>141</v>
      </c>
      <c r="C356" s="68">
        <f t="shared" ref="C356" si="181">SUM(C357:C359)</f>
        <v>1382647.8499999999</v>
      </c>
      <c r="D356" s="105"/>
      <c r="E356" s="49">
        <f t="shared" ref="E356" si="182">SUM(E357:E359)</f>
        <v>33659.25</v>
      </c>
      <c r="F356" s="105" t="s">
        <v>202</v>
      </c>
    </row>
    <row r="357" spans="1:6" x14ac:dyDescent="0.25">
      <c r="A357" s="92">
        <v>3111</v>
      </c>
      <c r="B357" s="94" t="s">
        <v>142</v>
      </c>
      <c r="C357" s="71">
        <v>1292479.25</v>
      </c>
      <c r="D357" s="104"/>
      <c r="E357" s="116">
        <v>30650.23</v>
      </c>
      <c r="F357" s="105" t="s">
        <v>202</v>
      </c>
    </row>
    <row r="358" spans="1:6" x14ac:dyDescent="0.25">
      <c r="A358" s="92">
        <v>3113</v>
      </c>
      <c r="B358" s="94" t="s">
        <v>163</v>
      </c>
      <c r="C358" s="71">
        <v>38382.67</v>
      </c>
      <c r="D358" s="104"/>
      <c r="E358" s="116">
        <v>2140.89</v>
      </c>
      <c r="F358" s="105" t="s">
        <v>202</v>
      </c>
    </row>
    <row r="359" spans="1:6" x14ac:dyDescent="0.25">
      <c r="A359" s="92">
        <v>3114</v>
      </c>
      <c r="B359" s="94" t="s">
        <v>164</v>
      </c>
      <c r="C359" s="71">
        <v>51785.93</v>
      </c>
      <c r="D359" s="104"/>
      <c r="E359" s="116">
        <v>868.13</v>
      </c>
      <c r="F359" s="105" t="s">
        <v>202</v>
      </c>
    </row>
    <row r="360" spans="1:6" x14ac:dyDescent="0.25">
      <c r="A360" s="111">
        <v>312</v>
      </c>
      <c r="B360" s="93" t="s">
        <v>143</v>
      </c>
      <c r="C360" s="68">
        <f t="shared" ref="C360" si="183">C361</f>
        <v>55565.08</v>
      </c>
      <c r="D360" s="105"/>
      <c r="E360" s="49">
        <f t="shared" ref="E360" si="184">E361</f>
        <v>1600</v>
      </c>
      <c r="F360" s="105" t="s">
        <v>202</v>
      </c>
    </row>
    <row r="361" spans="1:6" x14ac:dyDescent="0.25">
      <c r="A361" s="92">
        <v>3121</v>
      </c>
      <c r="B361" s="94" t="s">
        <v>143</v>
      </c>
      <c r="C361" s="71">
        <v>55565.08</v>
      </c>
      <c r="D361" s="104"/>
      <c r="E361" s="116">
        <v>1600</v>
      </c>
      <c r="F361" s="105" t="s">
        <v>202</v>
      </c>
    </row>
    <row r="362" spans="1:6" x14ac:dyDescent="0.25">
      <c r="A362" s="111">
        <v>313</v>
      </c>
      <c r="B362" s="93" t="s">
        <v>144</v>
      </c>
      <c r="C362" s="68">
        <f>C363+C364</f>
        <v>226890.61</v>
      </c>
      <c r="D362" s="105"/>
      <c r="E362" s="49">
        <f t="shared" ref="E362" si="185">E363</f>
        <v>5553.66</v>
      </c>
      <c r="F362" s="105" t="s">
        <v>202</v>
      </c>
    </row>
    <row r="363" spans="1:6" ht="26.25" x14ac:dyDescent="0.25">
      <c r="A363" s="92">
        <v>3132</v>
      </c>
      <c r="B363" s="94" t="s">
        <v>145</v>
      </c>
      <c r="C363" s="71">
        <v>226890.61</v>
      </c>
      <c r="D363" s="104"/>
      <c r="E363" s="116">
        <v>5553.66</v>
      </c>
      <c r="F363" s="105" t="s">
        <v>202</v>
      </c>
    </row>
    <row r="364" spans="1:6" x14ac:dyDescent="0.25">
      <c r="A364" s="110">
        <v>32</v>
      </c>
      <c r="B364" s="102" t="s">
        <v>19</v>
      </c>
      <c r="C364" s="71">
        <v>0</v>
      </c>
      <c r="D364" s="156">
        <v>1059.1280111487158</v>
      </c>
      <c r="E364" s="99">
        <f t="shared" ref="E364:E365" si="186">E365</f>
        <v>145.31</v>
      </c>
      <c r="F364" s="154">
        <f t="shared" ref="F364:F427" si="187">E364/D364*100</f>
        <v>13.71977687969925</v>
      </c>
    </row>
    <row r="365" spans="1:6" x14ac:dyDescent="0.25">
      <c r="A365" s="111">
        <v>321</v>
      </c>
      <c r="B365" s="93" t="s">
        <v>111</v>
      </c>
      <c r="C365" s="65">
        <f t="shared" ref="C365" si="188">C366+C368</f>
        <v>51529.36</v>
      </c>
      <c r="D365" s="105">
        <v>1059.1280111487158</v>
      </c>
      <c r="E365" s="49">
        <f t="shared" si="186"/>
        <v>145.31</v>
      </c>
      <c r="F365" s="105">
        <f t="shared" si="187"/>
        <v>13.71977687969925</v>
      </c>
    </row>
    <row r="366" spans="1:6" ht="26.25" x14ac:dyDescent="0.25">
      <c r="A366" s="92">
        <v>3212</v>
      </c>
      <c r="B366" s="94" t="s">
        <v>146</v>
      </c>
      <c r="C366" s="68">
        <f t="shared" ref="C366" si="189">C367</f>
        <v>48566.32</v>
      </c>
      <c r="D366" s="105"/>
      <c r="E366" s="116">
        <v>145.31</v>
      </c>
      <c r="F366" s="105" t="s">
        <v>202</v>
      </c>
    </row>
    <row r="367" spans="1:6" x14ac:dyDescent="0.25">
      <c r="A367" s="209" t="s">
        <v>245</v>
      </c>
      <c r="B367" s="210" t="s">
        <v>168</v>
      </c>
      <c r="C367" s="204">
        <v>48566.32</v>
      </c>
      <c r="D367" s="211">
        <v>663.61404207313035</v>
      </c>
      <c r="E367" s="196">
        <f t="shared" ref="E367" si="190">E368+E373</f>
        <v>568.52</v>
      </c>
      <c r="F367" s="192">
        <f t="shared" si="187"/>
        <v>85.670278799999991</v>
      </c>
    </row>
    <row r="368" spans="1:6" x14ac:dyDescent="0.25">
      <c r="A368" s="142" t="s">
        <v>153</v>
      </c>
      <c r="B368" s="143" t="s">
        <v>154</v>
      </c>
      <c r="C368" s="68">
        <f>C369+C370</f>
        <v>2963.04</v>
      </c>
      <c r="D368" s="150">
        <v>132.72280841462606</v>
      </c>
      <c r="E368" s="113">
        <f t="shared" ref="E368:E371" si="191">E369</f>
        <v>0</v>
      </c>
      <c r="F368" s="150">
        <f t="shared" si="187"/>
        <v>0</v>
      </c>
    </row>
    <row r="369" spans="1:6" x14ac:dyDescent="0.25">
      <c r="A369" s="108">
        <v>3</v>
      </c>
      <c r="B369" s="124" t="s">
        <v>94</v>
      </c>
      <c r="C369" s="71">
        <v>2963.04</v>
      </c>
      <c r="D369" s="153">
        <v>132.72280841462606</v>
      </c>
      <c r="E369" s="114">
        <f t="shared" si="191"/>
        <v>0</v>
      </c>
      <c r="F369" s="152">
        <f t="shared" si="187"/>
        <v>0</v>
      </c>
    </row>
    <row r="370" spans="1:6" x14ac:dyDescent="0.25">
      <c r="A370" s="110">
        <v>32</v>
      </c>
      <c r="B370" s="102" t="s">
        <v>19</v>
      </c>
      <c r="C370" s="71">
        <v>0</v>
      </c>
      <c r="D370" s="155">
        <v>132.72280841462606</v>
      </c>
      <c r="E370" s="99">
        <f t="shared" si="191"/>
        <v>0</v>
      </c>
      <c r="F370" s="154">
        <f t="shared" si="187"/>
        <v>0</v>
      </c>
    </row>
    <row r="371" spans="1:6" x14ac:dyDescent="0.25">
      <c r="A371" s="111">
        <v>329</v>
      </c>
      <c r="B371" s="144" t="s">
        <v>128</v>
      </c>
      <c r="C371" s="84">
        <f>C372</f>
        <v>0</v>
      </c>
      <c r="D371" s="105"/>
      <c r="E371" s="49">
        <f t="shared" si="191"/>
        <v>0</v>
      </c>
      <c r="F371" s="105" t="s">
        <v>202</v>
      </c>
    </row>
    <row r="372" spans="1:6" ht="26.25" x14ac:dyDescent="0.25">
      <c r="A372" s="92">
        <v>3299</v>
      </c>
      <c r="B372" s="94" t="s">
        <v>128</v>
      </c>
      <c r="C372" s="68">
        <f>C373</f>
        <v>0</v>
      </c>
      <c r="D372" s="105"/>
      <c r="E372" s="116">
        <v>0</v>
      </c>
      <c r="F372" s="105" t="s">
        <v>202</v>
      </c>
    </row>
    <row r="373" spans="1:6" x14ac:dyDescent="0.25">
      <c r="A373" s="106" t="s">
        <v>155</v>
      </c>
      <c r="B373" s="141" t="s">
        <v>156</v>
      </c>
      <c r="C373" s="71">
        <v>0</v>
      </c>
      <c r="D373" s="149">
        <v>530.89123365850423</v>
      </c>
      <c r="E373" s="113">
        <f t="shared" ref="E373:E376" si="192">E374</f>
        <v>568.52</v>
      </c>
      <c r="F373" s="150">
        <f t="shared" si="187"/>
        <v>107.08784849999999</v>
      </c>
    </row>
    <row r="374" spans="1:6" x14ac:dyDescent="0.25">
      <c r="A374" s="108">
        <v>3</v>
      </c>
      <c r="B374" s="124" t="s">
        <v>94</v>
      </c>
      <c r="C374" s="56">
        <f t="shared" ref="C374:C378" si="193">C375</f>
        <v>286.70999999999998</v>
      </c>
      <c r="D374" s="152">
        <v>530.89123365850423</v>
      </c>
      <c r="E374" s="114">
        <f t="shared" si="192"/>
        <v>568.52</v>
      </c>
      <c r="F374" s="152">
        <f t="shared" si="187"/>
        <v>107.08784849999999</v>
      </c>
    </row>
    <row r="375" spans="1:6" x14ac:dyDescent="0.25">
      <c r="A375" s="110">
        <v>32</v>
      </c>
      <c r="B375" s="102" t="s">
        <v>19</v>
      </c>
      <c r="C375" s="59">
        <f t="shared" si="193"/>
        <v>286.70999999999998</v>
      </c>
      <c r="D375" s="154">
        <v>530.89123365850423</v>
      </c>
      <c r="E375" s="99">
        <f t="shared" si="192"/>
        <v>568.52</v>
      </c>
      <c r="F375" s="154">
        <f t="shared" si="187"/>
        <v>107.08784849999999</v>
      </c>
    </row>
    <row r="376" spans="1:6" x14ac:dyDescent="0.25">
      <c r="A376" s="111">
        <v>329</v>
      </c>
      <c r="B376" s="144" t="s">
        <v>128</v>
      </c>
      <c r="C376" s="62">
        <f t="shared" si="193"/>
        <v>286.70999999999998</v>
      </c>
      <c r="D376" s="105"/>
      <c r="E376" s="49">
        <f t="shared" si="192"/>
        <v>568.52</v>
      </c>
      <c r="F376" s="105" t="s">
        <v>202</v>
      </c>
    </row>
    <row r="377" spans="1:6" ht="26.25" x14ac:dyDescent="0.25">
      <c r="A377" s="92">
        <v>3299</v>
      </c>
      <c r="B377" s="94" t="s">
        <v>128</v>
      </c>
      <c r="C377" s="65">
        <f t="shared" si="193"/>
        <v>286.70999999999998</v>
      </c>
      <c r="D377" s="105"/>
      <c r="E377" s="116">
        <v>568.52</v>
      </c>
      <c r="F377" s="105" t="s">
        <v>202</v>
      </c>
    </row>
    <row r="378" spans="1:6" x14ac:dyDescent="0.25">
      <c r="A378" s="193" t="s">
        <v>246</v>
      </c>
      <c r="B378" s="194" t="s">
        <v>147</v>
      </c>
      <c r="C378" s="200">
        <f t="shared" si="193"/>
        <v>286.70999999999998</v>
      </c>
      <c r="D378" s="192">
        <v>9224.2190165239881</v>
      </c>
      <c r="E378" s="196">
        <f t="shared" ref="E378" si="194">E379+E390+E398+E406+E413</f>
        <v>9056.85</v>
      </c>
      <c r="F378" s="192">
        <f t="shared" si="187"/>
        <v>98.185548107388087</v>
      </c>
    </row>
    <row r="379" spans="1:6" x14ac:dyDescent="0.25">
      <c r="A379" s="129" t="s">
        <v>153</v>
      </c>
      <c r="B379" s="130" t="s">
        <v>154</v>
      </c>
      <c r="C379" s="71">
        <v>286.70999999999998</v>
      </c>
      <c r="D379" s="149">
        <v>2189.9222967681999</v>
      </c>
      <c r="E379" s="113">
        <f t="shared" ref="E379:E380" si="195">E380</f>
        <v>1984.34</v>
      </c>
      <c r="F379" s="150">
        <f t="shared" si="187"/>
        <v>90.612347430244881</v>
      </c>
    </row>
    <row r="380" spans="1:6" ht="26.25" x14ac:dyDescent="0.25">
      <c r="A380" s="108">
        <v>4</v>
      </c>
      <c r="B380" s="124" t="s">
        <v>11</v>
      </c>
      <c r="C380" s="56">
        <f>C381+C386</f>
        <v>263.79000000000002</v>
      </c>
      <c r="D380" s="152">
        <v>2189.9222967681999</v>
      </c>
      <c r="E380" s="114">
        <f t="shared" si="195"/>
        <v>1984.34</v>
      </c>
      <c r="F380" s="152">
        <f t="shared" si="187"/>
        <v>90.612347430244881</v>
      </c>
    </row>
    <row r="381" spans="1:6" ht="39" x14ac:dyDescent="0.25">
      <c r="A381" s="110">
        <v>42</v>
      </c>
      <c r="B381" s="102" t="s">
        <v>148</v>
      </c>
      <c r="C381" s="59">
        <f t="shared" ref="C381:C384" si="196">C382</f>
        <v>0</v>
      </c>
      <c r="D381" s="154">
        <v>2189.9222967681999</v>
      </c>
      <c r="E381" s="99">
        <f t="shared" ref="E381" si="197">E382+E388</f>
        <v>1984.34</v>
      </c>
      <c r="F381" s="154">
        <f t="shared" si="187"/>
        <v>90.612347430244881</v>
      </c>
    </row>
    <row r="382" spans="1:6" x14ac:dyDescent="0.25">
      <c r="A382" s="111">
        <v>422</v>
      </c>
      <c r="B382" s="93" t="s">
        <v>149</v>
      </c>
      <c r="C382" s="62">
        <f t="shared" si="196"/>
        <v>0</v>
      </c>
      <c r="D382" s="105"/>
      <c r="E382" s="49">
        <f t="shared" ref="E382" si="198">SUM(E383:E387)</f>
        <v>1908.29</v>
      </c>
      <c r="F382" s="105" t="s">
        <v>202</v>
      </c>
    </row>
    <row r="383" spans="1:6" x14ac:dyDescent="0.25">
      <c r="A383" s="92">
        <v>4221</v>
      </c>
      <c r="B383" s="94" t="s">
        <v>150</v>
      </c>
      <c r="C383" s="65">
        <f t="shared" si="196"/>
        <v>0</v>
      </c>
      <c r="D383" s="105"/>
      <c r="E383" s="116">
        <v>0</v>
      </c>
      <c r="F383" s="105" t="s">
        <v>202</v>
      </c>
    </row>
    <row r="384" spans="1:6" x14ac:dyDescent="0.25">
      <c r="A384" s="92">
        <v>4222</v>
      </c>
      <c r="B384" s="94" t="s">
        <v>169</v>
      </c>
      <c r="C384" s="68">
        <f t="shared" si="196"/>
        <v>0</v>
      </c>
      <c r="D384" s="105"/>
      <c r="E384" s="116">
        <v>0</v>
      </c>
      <c r="F384" s="105" t="s">
        <v>202</v>
      </c>
    </row>
    <row r="385" spans="1:6" ht="26.25" x14ac:dyDescent="0.25">
      <c r="A385" s="92">
        <v>4223</v>
      </c>
      <c r="B385" s="94" t="s">
        <v>170</v>
      </c>
      <c r="C385" s="71">
        <v>0</v>
      </c>
      <c r="D385" s="104"/>
      <c r="E385" s="116">
        <v>1125</v>
      </c>
      <c r="F385" s="105" t="s">
        <v>202</v>
      </c>
    </row>
    <row r="386" spans="1:6" x14ac:dyDescent="0.25">
      <c r="A386" s="92">
        <v>4226</v>
      </c>
      <c r="B386" s="94" t="s">
        <v>171</v>
      </c>
      <c r="C386" s="59">
        <f t="shared" ref="C386:C389" si="199">C387</f>
        <v>263.79000000000002</v>
      </c>
      <c r="D386" s="105"/>
      <c r="E386" s="116">
        <v>0</v>
      </c>
      <c r="F386" s="105" t="s">
        <v>202</v>
      </c>
    </row>
    <row r="387" spans="1:6" ht="26.25" x14ac:dyDescent="0.25">
      <c r="A387" s="92">
        <v>4227</v>
      </c>
      <c r="B387" s="94" t="s">
        <v>172</v>
      </c>
      <c r="C387" s="62">
        <f t="shared" si="199"/>
        <v>263.79000000000002</v>
      </c>
      <c r="D387" s="105"/>
      <c r="E387" s="116">
        <v>783.29</v>
      </c>
      <c r="F387" s="105" t="s">
        <v>202</v>
      </c>
    </row>
    <row r="388" spans="1:6" ht="26.25" x14ac:dyDescent="0.25">
      <c r="A388" s="111">
        <v>424</v>
      </c>
      <c r="B388" s="93" t="s">
        <v>173</v>
      </c>
      <c r="C388" s="65">
        <f t="shared" si="199"/>
        <v>263.79000000000002</v>
      </c>
      <c r="D388" s="105"/>
      <c r="E388" s="49">
        <f t="shared" ref="E388" si="200">E389</f>
        <v>76.05</v>
      </c>
      <c r="F388" s="105" t="s">
        <v>202</v>
      </c>
    </row>
    <row r="389" spans="1:6" x14ac:dyDescent="0.25">
      <c r="A389" s="92">
        <v>4241</v>
      </c>
      <c r="B389" s="94" t="s">
        <v>174</v>
      </c>
      <c r="C389" s="68">
        <f t="shared" si="199"/>
        <v>263.79000000000002</v>
      </c>
      <c r="D389" s="105"/>
      <c r="E389" s="116">
        <v>76.05</v>
      </c>
      <c r="F389" s="105" t="s">
        <v>202</v>
      </c>
    </row>
    <row r="390" spans="1:6" x14ac:dyDescent="0.25">
      <c r="A390" s="129" t="s">
        <v>155</v>
      </c>
      <c r="B390" s="130" t="s">
        <v>156</v>
      </c>
      <c r="C390" s="71">
        <v>263.79000000000002</v>
      </c>
      <c r="D390" s="149">
        <v>1990.8380841462608</v>
      </c>
      <c r="E390" s="113">
        <f t="shared" ref="E390:E391" si="201">E391</f>
        <v>0</v>
      </c>
      <c r="F390" s="150">
        <f t="shared" si="187"/>
        <v>0</v>
      </c>
    </row>
    <row r="391" spans="1:6" ht="26.25" x14ac:dyDescent="0.25">
      <c r="A391" s="108">
        <v>4</v>
      </c>
      <c r="B391" s="124" t="s">
        <v>11</v>
      </c>
      <c r="C391" s="56">
        <f t="shared" ref="C391" si="202">C392+C398+C427</f>
        <v>96564.729999999981</v>
      </c>
      <c r="D391" s="152">
        <v>1990.8380841462608</v>
      </c>
      <c r="E391" s="114">
        <f t="shared" si="201"/>
        <v>0</v>
      </c>
      <c r="F391" s="152">
        <f t="shared" si="187"/>
        <v>0</v>
      </c>
    </row>
    <row r="392" spans="1:6" ht="39" x14ac:dyDescent="0.25">
      <c r="A392" s="110">
        <v>42</v>
      </c>
      <c r="B392" s="102" t="s">
        <v>148</v>
      </c>
      <c r="C392" s="59">
        <f t="shared" ref="C392:C394" si="203">C393</f>
        <v>0</v>
      </c>
      <c r="D392" s="154">
        <v>1990.8380841462608</v>
      </c>
      <c r="E392" s="99">
        <f t="shared" ref="E392" si="204">E393+E396</f>
        <v>0</v>
      </c>
      <c r="F392" s="154">
        <f t="shared" si="187"/>
        <v>0</v>
      </c>
    </row>
    <row r="393" spans="1:6" x14ac:dyDescent="0.25">
      <c r="A393" s="111">
        <v>422</v>
      </c>
      <c r="B393" s="93" t="s">
        <v>149</v>
      </c>
      <c r="C393" s="62">
        <f t="shared" si="203"/>
        <v>0</v>
      </c>
      <c r="D393" s="105"/>
      <c r="E393" s="49">
        <f t="shared" ref="E393" si="205">SUM(E394:E395)</f>
        <v>0</v>
      </c>
      <c r="F393" s="105" t="s">
        <v>202</v>
      </c>
    </row>
    <row r="394" spans="1:6" x14ac:dyDescent="0.25">
      <c r="A394" s="92">
        <v>4221</v>
      </c>
      <c r="B394" s="94" t="s">
        <v>150</v>
      </c>
      <c r="C394" s="65">
        <f t="shared" si="203"/>
        <v>0</v>
      </c>
      <c r="D394" s="105"/>
      <c r="E394" s="116">
        <v>0</v>
      </c>
      <c r="F394" s="105" t="s">
        <v>202</v>
      </c>
    </row>
    <row r="395" spans="1:6" ht="26.25" x14ac:dyDescent="0.25">
      <c r="A395" s="92">
        <v>4227</v>
      </c>
      <c r="B395" s="94" t="s">
        <v>172</v>
      </c>
      <c r="C395" s="68">
        <f t="shared" ref="C395" si="206">SUM(C396:C397)</f>
        <v>0</v>
      </c>
      <c r="D395" s="105"/>
      <c r="E395" s="116">
        <v>0</v>
      </c>
      <c r="F395" s="105" t="s">
        <v>202</v>
      </c>
    </row>
    <row r="396" spans="1:6" ht="26.25" x14ac:dyDescent="0.25">
      <c r="A396" s="111">
        <v>424</v>
      </c>
      <c r="B396" s="93" t="s">
        <v>173</v>
      </c>
      <c r="C396" s="71">
        <v>0</v>
      </c>
      <c r="D396" s="104"/>
      <c r="E396" s="49">
        <f t="shared" ref="E396" si="207">E397</f>
        <v>0</v>
      </c>
      <c r="F396" s="105" t="s">
        <v>202</v>
      </c>
    </row>
    <row r="397" spans="1:6" x14ac:dyDescent="0.25">
      <c r="A397" s="92">
        <v>4241</v>
      </c>
      <c r="B397" s="94" t="s">
        <v>174</v>
      </c>
      <c r="C397" s="71">
        <v>0</v>
      </c>
      <c r="D397" s="104"/>
      <c r="E397" s="116">
        <v>0</v>
      </c>
      <c r="F397" s="105" t="s">
        <v>202</v>
      </c>
    </row>
    <row r="398" spans="1:6" x14ac:dyDescent="0.25">
      <c r="A398" s="129" t="s">
        <v>157</v>
      </c>
      <c r="B398" s="130" t="s">
        <v>158</v>
      </c>
      <c r="C398" s="59">
        <f t="shared" ref="C398" si="208">C399</f>
        <v>85933.329999999987</v>
      </c>
      <c r="D398" s="150">
        <v>3318.0661682925211</v>
      </c>
      <c r="E398" s="113">
        <f t="shared" ref="E398:E399" si="209">E399</f>
        <v>1298</v>
      </c>
      <c r="F398" s="150">
        <f t="shared" si="187"/>
        <v>39.119171654974913</v>
      </c>
    </row>
    <row r="399" spans="1:6" ht="26.25" x14ac:dyDescent="0.25">
      <c r="A399" s="108">
        <v>4</v>
      </c>
      <c r="B399" s="124" t="s">
        <v>11</v>
      </c>
      <c r="C399" s="62">
        <f t="shared" ref="C399" si="210">C400+C424</f>
        <v>85933.329999999987</v>
      </c>
      <c r="D399" s="152">
        <v>3318.0661682925211</v>
      </c>
      <c r="E399" s="114">
        <f t="shared" si="209"/>
        <v>1298</v>
      </c>
      <c r="F399" s="152">
        <f t="shared" si="187"/>
        <v>39.119171654974913</v>
      </c>
    </row>
    <row r="400" spans="1:6" ht="39" x14ac:dyDescent="0.25">
      <c r="A400" s="110">
        <v>42</v>
      </c>
      <c r="B400" s="102" t="s">
        <v>148</v>
      </c>
      <c r="C400" s="65">
        <f t="shared" ref="C400" si="211">C401+C405+C413+C422</f>
        <v>85236.569999999992</v>
      </c>
      <c r="D400" s="154">
        <v>3318.0661682925211</v>
      </c>
      <c r="E400" s="99">
        <f t="shared" ref="E400" si="212">E401+E404</f>
        <v>1298</v>
      </c>
      <c r="F400" s="154">
        <f t="shared" si="187"/>
        <v>39.119171654974913</v>
      </c>
    </row>
    <row r="401" spans="1:6" x14ac:dyDescent="0.25">
      <c r="A401" s="111">
        <v>422</v>
      </c>
      <c r="B401" s="93" t="s">
        <v>149</v>
      </c>
      <c r="C401" s="68">
        <f t="shared" ref="C401" si="213">SUM(C402:C404)</f>
        <v>0</v>
      </c>
      <c r="D401" s="105"/>
      <c r="E401" s="49">
        <f>E402+E403</f>
        <v>0</v>
      </c>
      <c r="F401" s="105" t="s">
        <v>202</v>
      </c>
    </row>
    <row r="402" spans="1:6" x14ac:dyDescent="0.25">
      <c r="A402" s="92">
        <v>4221</v>
      </c>
      <c r="B402" s="94" t="s">
        <v>150</v>
      </c>
      <c r="C402" s="71">
        <v>0</v>
      </c>
      <c r="D402" s="104"/>
      <c r="E402" s="116">
        <v>0</v>
      </c>
      <c r="F402" s="105" t="s">
        <v>202</v>
      </c>
    </row>
    <row r="403" spans="1:6" ht="26.25" x14ac:dyDescent="0.25">
      <c r="A403" s="92">
        <v>4227</v>
      </c>
      <c r="B403" s="94" t="s">
        <v>172</v>
      </c>
      <c r="C403" s="71">
        <v>0</v>
      </c>
      <c r="D403" s="104"/>
      <c r="E403" s="116">
        <v>0</v>
      </c>
      <c r="F403" s="105" t="s">
        <v>202</v>
      </c>
    </row>
    <row r="404" spans="1:6" ht="26.25" x14ac:dyDescent="0.25">
      <c r="A404" s="111">
        <v>424</v>
      </c>
      <c r="B404" s="93" t="s">
        <v>173</v>
      </c>
      <c r="C404" s="71">
        <v>0</v>
      </c>
      <c r="D404" s="104"/>
      <c r="E404" s="49">
        <f t="shared" ref="E404" si="214">E405</f>
        <v>1298</v>
      </c>
      <c r="F404" s="105" t="s">
        <v>202</v>
      </c>
    </row>
    <row r="405" spans="1:6" x14ac:dyDescent="0.25">
      <c r="A405" s="92">
        <v>4241</v>
      </c>
      <c r="B405" s="94" t="s">
        <v>174</v>
      </c>
      <c r="C405" s="68">
        <f t="shared" ref="C405" si="215">SUM(C406:C411)</f>
        <v>79973.45</v>
      </c>
      <c r="D405" s="105"/>
      <c r="E405" s="116">
        <v>1298</v>
      </c>
      <c r="F405" s="105" t="s">
        <v>202</v>
      </c>
    </row>
    <row r="406" spans="1:6" x14ac:dyDescent="0.25">
      <c r="A406" s="129" t="s">
        <v>159</v>
      </c>
      <c r="B406" s="130" t="s">
        <v>160</v>
      </c>
      <c r="C406" s="71">
        <v>6735.67</v>
      </c>
      <c r="D406" s="149">
        <v>1327.2240420731302</v>
      </c>
      <c r="E406" s="113">
        <f t="shared" ref="E406:E408" si="216">E407</f>
        <v>5774.51</v>
      </c>
      <c r="F406" s="150">
        <f t="shared" si="187"/>
        <v>435.08178099156407</v>
      </c>
    </row>
    <row r="407" spans="1:6" ht="26.25" x14ac:dyDescent="0.25">
      <c r="A407" s="108">
        <v>4</v>
      </c>
      <c r="B407" s="124" t="s">
        <v>11</v>
      </c>
      <c r="C407" s="71">
        <v>70400.47</v>
      </c>
      <c r="D407" s="153">
        <v>1327.2240420731302</v>
      </c>
      <c r="E407" s="114">
        <f t="shared" si="216"/>
        <v>5774.51</v>
      </c>
      <c r="F407" s="152">
        <f t="shared" si="187"/>
        <v>435.08178099156407</v>
      </c>
    </row>
    <row r="408" spans="1:6" ht="39" x14ac:dyDescent="0.25">
      <c r="A408" s="110">
        <v>42</v>
      </c>
      <c r="B408" s="102" t="s">
        <v>148</v>
      </c>
      <c r="C408" s="71">
        <v>1901.8</v>
      </c>
      <c r="D408" s="156">
        <v>1327.2240420731302</v>
      </c>
      <c r="E408" s="99">
        <f t="shared" si="216"/>
        <v>5774.51</v>
      </c>
      <c r="F408" s="154">
        <f t="shared" si="187"/>
        <v>435.08178099156407</v>
      </c>
    </row>
    <row r="409" spans="1:6" x14ac:dyDescent="0.25">
      <c r="A409" s="111">
        <v>422</v>
      </c>
      <c r="B409" s="93" t="s">
        <v>149</v>
      </c>
      <c r="C409" s="71">
        <v>584.57000000000005</v>
      </c>
      <c r="D409" s="104"/>
      <c r="E409" s="49">
        <f>SUM(E410:E412)</f>
        <v>5774.51</v>
      </c>
      <c r="F409" s="105" t="s">
        <v>202</v>
      </c>
    </row>
    <row r="410" spans="1:6" x14ac:dyDescent="0.25">
      <c r="A410" s="92">
        <v>4221</v>
      </c>
      <c r="B410" s="94" t="s">
        <v>150</v>
      </c>
      <c r="C410" s="71">
        <v>71.900000000000006</v>
      </c>
      <c r="D410" s="104"/>
      <c r="E410" s="116">
        <v>3047.63</v>
      </c>
      <c r="F410" s="105" t="s">
        <v>202</v>
      </c>
    </row>
    <row r="411" spans="1:6" x14ac:dyDescent="0.25">
      <c r="A411" s="92">
        <v>4226</v>
      </c>
      <c r="B411" s="94" t="s">
        <v>171</v>
      </c>
      <c r="C411" s="71">
        <v>279.04000000000002</v>
      </c>
      <c r="D411" s="104"/>
      <c r="E411" s="116">
        <v>0</v>
      </c>
      <c r="F411" s="105" t="s">
        <v>202</v>
      </c>
    </row>
    <row r="412" spans="1:6" ht="26.25" x14ac:dyDescent="0.25">
      <c r="A412" s="92">
        <v>4227</v>
      </c>
      <c r="B412" s="158" t="s">
        <v>172</v>
      </c>
      <c r="C412" s="71"/>
      <c r="D412" s="117"/>
      <c r="E412" s="146">
        <v>2726.88</v>
      </c>
      <c r="F412" s="105" t="s">
        <v>202</v>
      </c>
    </row>
    <row r="413" spans="1:6" ht="39" x14ac:dyDescent="0.25">
      <c r="A413" s="137" t="s">
        <v>175</v>
      </c>
      <c r="B413" s="107" t="s">
        <v>176</v>
      </c>
      <c r="C413" s="68">
        <f t="shared" ref="C413" si="217">SUM(C414:C421)</f>
        <v>4666.1399999999994</v>
      </c>
      <c r="D413" s="150">
        <v>398.16842524387812</v>
      </c>
      <c r="E413" s="113">
        <f t="shared" ref="E413:E416" si="218">E414</f>
        <v>0</v>
      </c>
      <c r="F413" s="150">
        <f t="shared" si="187"/>
        <v>0</v>
      </c>
    </row>
    <row r="414" spans="1:6" ht="26.25" x14ac:dyDescent="0.25">
      <c r="A414" s="108">
        <v>4</v>
      </c>
      <c r="B414" s="124" t="s">
        <v>11</v>
      </c>
      <c r="C414" s="71">
        <v>214.57</v>
      </c>
      <c r="D414" s="153">
        <v>398.16842524387812</v>
      </c>
      <c r="E414" s="114">
        <f t="shared" si="218"/>
        <v>0</v>
      </c>
      <c r="F414" s="152">
        <f t="shared" si="187"/>
        <v>0</v>
      </c>
    </row>
    <row r="415" spans="1:6" ht="39" x14ac:dyDescent="0.25">
      <c r="A415" s="110">
        <v>42</v>
      </c>
      <c r="B415" s="102" t="s">
        <v>148</v>
      </c>
      <c r="C415" s="71">
        <v>902.46</v>
      </c>
      <c r="D415" s="156">
        <v>398.16842524387812</v>
      </c>
      <c r="E415" s="99">
        <f t="shared" si="218"/>
        <v>0</v>
      </c>
      <c r="F415" s="154">
        <f t="shared" si="187"/>
        <v>0</v>
      </c>
    </row>
    <row r="416" spans="1:6" x14ac:dyDescent="0.25">
      <c r="A416" s="111">
        <v>422</v>
      </c>
      <c r="B416" s="93" t="s">
        <v>149</v>
      </c>
      <c r="C416" s="71">
        <v>10.62</v>
      </c>
      <c r="D416" s="104"/>
      <c r="E416" s="49">
        <f t="shared" si="218"/>
        <v>0</v>
      </c>
      <c r="F416" s="105" t="s">
        <v>202</v>
      </c>
    </row>
    <row r="417" spans="1:6" x14ac:dyDescent="0.25">
      <c r="A417" s="92">
        <v>4221</v>
      </c>
      <c r="B417" s="94" t="s">
        <v>150</v>
      </c>
      <c r="C417" s="71">
        <v>2498.25</v>
      </c>
      <c r="D417" s="104"/>
      <c r="E417" s="116">
        <v>0</v>
      </c>
      <c r="F417" s="105" t="s">
        <v>202</v>
      </c>
    </row>
    <row r="418" spans="1:6" x14ac:dyDescent="0.25">
      <c r="A418" s="193" t="s">
        <v>190</v>
      </c>
      <c r="B418" s="194" t="s">
        <v>191</v>
      </c>
      <c r="C418" s="204">
        <v>19.91</v>
      </c>
      <c r="D418" s="211">
        <v>100000</v>
      </c>
      <c r="E418" s="196">
        <f t="shared" ref="E418:E422" si="219">E419</f>
        <v>3250</v>
      </c>
      <c r="F418" s="192">
        <f t="shared" si="187"/>
        <v>3.25</v>
      </c>
    </row>
    <row r="419" spans="1:6" x14ac:dyDescent="0.25">
      <c r="A419" s="129" t="s">
        <v>157</v>
      </c>
      <c r="B419" s="130" t="s">
        <v>158</v>
      </c>
      <c r="C419" s="71">
        <v>592.79999999999995</v>
      </c>
      <c r="D419" s="149">
        <v>100000</v>
      </c>
      <c r="E419" s="113">
        <f t="shared" si="219"/>
        <v>3250</v>
      </c>
      <c r="F419" s="150">
        <f t="shared" si="187"/>
        <v>3.25</v>
      </c>
    </row>
    <row r="420" spans="1:6" ht="26.25" x14ac:dyDescent="0.25">
      <c r="A420" s="108">
        <v>4</v>
      </c>
      <c r="B420" s="124" t="s">
        <v>11</v>
      </c>
      <c r="C420" s="71">
        <v>427.53</v>
      </c>
      <c r="D420" s="153">
        <v>100000</v>
      </c>
      <c r="E420" s="114">
        <f t="shared" si="219"/>
        <v>3250</v>
      </c>
      <c r="F420" s="152">
        <f t="shared" si="187"/>
        <v>3.25</v>
      </c>
    </row>
    <row r="421" spans="1:6" ht="26.25" x14ac:dyDescent="0.25">
      <c r="A421" s="110">
        <v>45</v>
      </c>
      <c r="B421" s="102" t="s">
        <v>68</v>
      </c>
      <c r="C421" s="71">
        <v>0</v>
      </c>
      <c r="D421" s="156">
        <v>100000</v>
      </c>
      <c r="E421" s="99">
        <f t="shared" si="219"/>
        <v>3250</v>
      </c>
      <c r="F421" s="154">
        <f t="shared" si="187"/>
        <v>3.25</v>
      </c>
    </row>
    <row r="422" spans="1:6" ht="26.25" x14ac:dyDescent="0.25">
      <c r="A422" s="111">
        <v>452</v>
      </c>
      <c r="B422" s="93" t="s">
        <v>252</v>
      </c>
      <c r="C422" s="68">
        <f t="shared" ref="C422" si="220">C423</f>
        <v>596.98</v>
      </c>
      <c r="D422" s="105"/>
      <c r="E422" s="49">
        <f t="shared" si="219"/>
        <v>3250</v>
      </c>
      <c r="F422" s="105" t="s">
        <v>202</v>
      </c>
    </row>
    <row r="423" spans="1:6" ht="26.25" x14ac:dyDescent="0.25">
      <c r="A423" s="92">
        <v>4521</v>
      </c>
      <c r="B423" s="94" t="s">
        <v>252</v>
      </c>
      <c r="C423" s="71">
        <v>596.98</v>
      </c>
      <c r="D423" s="104"/>
      <c r="E423" s="116">
        <v>3250</v>
      </c>
      <c r="F423" s="105" t="s">
        <v>202</v>
      </c>
    </row>
    <row r="424" spans="1:6" x14ac:dyDescent="0.25">
      <c r="A424" s="201" t="s">
        <v>247</v>
      </c>
      <c r="B424" s="194" t="s">
        <v>177</v>
      </c>
      <c r="C424" s="207">
        <f t="shared" ref="C424:C425" si="221">C425</f>
        <v>696.76</v>
      </c>
      <c r="D424" s="192">
        <v>14599.508925608865</v>
      </c>
      <c r="E424" s="196">
        <f t="shared" ref="E424:E428" si="222">E425</f>
        <v>8564.2999999999993</v>
      </c>
      <c r="F424" s="192">
        <f t="shared" si="187"/>
        <v>58.661562136363635</v>
      </c>
    </row>
    <row r="425" spans="1:6" x14ac:dyDescent="0.25">
      <c r="A425" s="129" t="s">
        <v>157</v>
      </c>
      <c r="B425" s="130" t="s">
        <v>158</v>
      </c>
      <c r="C425" s="68">
        <f t="shared" si="221"/>
        <v>696.76</v>
      </c>
      <c r="D425" s="150">
        <v>14599.508925608865</v>
      </c>
      <c r="E425" s="113">
        <f t="shared" si="222"/>
        <v>8564.2999999999993</v>
      </c>
      <c r="F425" s="150">
        <f t="shared" si="187"/>
        <v>58.661562136363635</v>
      </c>
    </row>
    <row r="426" spans="1:6" x14ac:dyDescent="0.25">
      <c r="A426" s="108">
        <v>3</v>
      </c>
      <c r="B426" s="124" t="s">
        <v>94</v>
      </c>
      <c r="C426" s="71">
        <v>696.76</v>
      </c>
      <c r="D426" s="153">
        <v>14599.508925608865</v>
      </c>
      <c r="E426" s="114">
        <f t="shared" si="222"/>
        <v>8564.2999999999993</v>
      </c>
      <c r="F426" s="152">
        <f t="shared" si="187"/>
        <v>58.661562136363635</v>
      </c>
    </row>
    <row r="427" spans="1:6" x14ac:dyDescent="0.25">
      <c r="A427" s="110">
        <v>32</v>
      </c>
      <c r="B427" s="102" t="s">
        <v>19</v>
      </c>
      <c r="C427" s="59">
        <f t="shared" ref="C427" si="223">C428</f>
        <v>10631.4</v>
      </c>
      <c r="D427" s="154">
        <v>14599.508925608865</v>
      </c>
      <c r="E427" s="99">
        <f t="shared" si="222"/>
        <v>8564.2999999999993</v>
      </c>
      <c r="F427" s="154">
        <f t="shared" si="187"/>
        <v>58.661562136363635</v>
      </c>
    </row>
    <row r="428" spans="1:6" ht="26.25" x14ac:dyDescent="0.25">
      <c r="A428" s="111">
        <v>329</v>
      </c>
      <c r="B428" s="93" t="s">
        <v>128</v>
      </c>
      <c r="C428" s="62">
        <f t="shared" ref="C428" si="224">C429+C448</f>
        <v>10631.4</v>
      </c>
      <c r="D428" s="105"/>
      <c r="E428" s="49">
        <f t="shared" si="222"/>
        <v>8564.2999999999993</v>
      </c>
      <c r="F428" s="105" t="s">
        <v>202</v>
      </c>
    </row>
    <row r="429" spans="1:6" ht="26.25" x14ac:dyDescent="0.25">
      <c r="A429" s="92">
        <v>3299</v>
      </c>
      <c r="B429" s="94" t="s">
        <v>128</v>
      </c>
      <c r="C429" s="65">
        <f t="shared" ref="C429" si="225">C430+C434+C441+C446</f>
        <v>10631.4</v>
      </c>
      <c r="D429" s="105"/>
      <c r="E429" s="116">
        <v>8564.2999999999993</v>
      </c>
      <c r="F429" s="105" t="s">
        <v>202</v>
      </c>
    </row>
    <row r="430" spans="1:6" ht="26.25" x14ac:dyDescent="0.25">
      <c r="A430" s="201" t="s">
        <v>248</v>
      </c>
      <c r="B430" s="194" t="s">
        <v>178</v>
      </c>
      <c r="C430" s="200">
        <f t="shared" ref="C430" si="226">SUM(C431:C433)</f>
        <v>0</v>
      </c>
      <c r="D430" s="192">
        <v>121546.33979560687</v>
      </c>
      <c r="E430" s="196">
        <f t="shared" ref="E430" si="227">E431+E440+E449</f>
        <v>109551.35999999999</v>
      </c>
      <c r="F430" s="192">
        <f t="shared" ref="F430:F480" si="228">E430/D430*100</f>
        <v>90.131352523014911</v>
      </c>
    </row>
    <row r="431" spans="1:6" x14ac:dyDescent="0.25">
      <c r="A431" s="137" t="s">
        <v>153</v>
      </c>
      <c r="B431" s="107" t="s">
        <v>154</v>
      </c>
      <c r="C431" s="71">
        <v>0</v>
      </c>
      <c r="D431" s="149">
        <v>398.16842524387818</v>
      </c>
      <c r="E431" s="113">
        <f t="shared" ref="E431" si="229">E432+E436</f>
        <v>0</v>
      </c>
      <c r="F431" s="150">
        <f t="shared" si="228"/>
        <v>0</v>
      </c>
    </row>
    <row r="432" spans="1:6" x14ac:dyDescent="0.25">
      <c r="A432" s="118">
        <v>3</v>
      </c>
      <c r="B432" s="119" t="s">
        <v>94</v>
      </c>
      <c r="C432" s="71">
        <v>0</v>
      </c>
      <c r="D432" s="153">
        <v>265.44561682925212</v>
      </c>
      <c r="E432" s="114">
        <f t="shared" ref="E432:E434" si="230">E433</f>
        <v>0</v>
      </c>
      <c r="F432" s="152">
        <f t="shared" si="228"/>
        <v>0</v>
      </c>
    </row>
    <row r="433" spans="1:6" ht="39" x14ac:dyDescent="0.25">
      <c r="A433" s="110">
        <v>37</v>
      </c>
      <c r="B433" s="102" t="s">
        <v>67</v>
      </c>
      <c r="C433" s="71">
        <v>0</v>
      </c>
      <c r="D433" s="156">
        <v>265.44561682925212</v>
      </c>
      <c r="E433" s="99">
        <f t="shared" si="230"/>
        <v>0</v>
      </c>
      <c r="F433" s="154">
        <f t="shared" si="228"/>
        <v>0</v>
      </c>
    </row>
    <row r="434" spans="1:6" ht="26.25" x14ac:dyDescent="0.25">
      <c r="A434" s="111">
        <v>372</v>
      </c>
      <c r="B434" s="93" t="s">
        <v>179</v>
      </c>
      <c r="C434" s="68">
        <f t="shared" ref="C434" si="231">SUM(C435:C440)</f>
        <v>10631.4</v>
      </c>
      <c r="D434" s="105"/>
      <c r="E434" s="49">
        <f t="shared" si="230"/>
        <v>0</v>
      </c>
      <c r="F434" s="105" t="s">
        <v>202</v>
      </c>
    </row>
    <row r="435" spans="1:6" ht="26.25" x14ac:dyDescent="0.25">
      <c r="A435" s="92">
        <v>3722</v>
      </c>
      <c r="B435" s="94" t="s">
        <v>180</v>
      </c>
      <c r="C435" s="71">
        <v>0</v>
      </c>
      <c r="D435" s="104"/>
      <c r="E435" s="116">
        <v>0</v>
      </c>
      <c r="F435" s="105" t="s">
        <v>202</v>
      </c>
    </row>
    <row r="436" spans="1:6" ht="26.25" x14ac:dyDescent="0.25">
      <c r="A436" s="108">
        <v>4</v>
      </c>
      <c r="B436" s="124" t="s">
        <v>11</v>
      </c>
      <c r="C436" s="71">
        <v>10631.4</v>
      </c>
      <c r="D436" s="153">
        <v>132.72280841462606</v>
      </c>
      <c r="E436" s="114">
        <f t="shared" ref="E436:E438" si="232">E437</f>
        <v>0</v>
      </c>
      <c r="F436" s="152">
        <f t="shared" si="228"/>
        <v>0</v>
      </c>
    </row>
    <row r="437" spans="1:6" ht="39" x14ac:dyDescent="0.25">
      <c r="A437" s="110">
        <v>42</v>
      </c>
      <c r="B437" s="102" t="s">
        <v>148</v>
      </c>
      <c r="C437" s="71">
        <v>0</v>
      </c>
      <c r="D437" s="156">
        <v>132.72280841462606</v>
      </c>
      <c r="E437" s="99">
        <f t="shared" si="232"/>
        <v>0</v>
      </c>
      <c r="F437" s="154">
        <f t="shared" si="228"/>
        <v>0</v>
      </c>
    </row>
    <row r="438" spans="1:6" ht="26.25" x14ac:dyDescent="0.25">
      <c r="A438" s="111">
        <v>424</v>
      </c>
      <c r="B438" s="93" t="s">
        <v>173</v>
      </c>
      <c r="C438" s="71">
        <v>0</v>
      </c>
      <c r="D438" s="104"/>
      <c r="E438" s="49">
        <f t="shared" si="232"/>
        <v>0</v>
      </c>
      <c r="F438" s="105" t="s">
        <v>202</v>
      </c>
    </row>
    <row r="439" spans="1:6" x14ac:dyDescent="0.25">
      <c r="A439" s="92">
        <v>4241</v>
      </c>
      <c r="B439" s="94" t="s">
        <v>181</v>
      </c>
      <c r="C439" s="71">
        <v>0</v>
      </c>
      <c r="D439" s="104"/>
      <c r="E439" s="116">
        <v>0</v>
      </c>
      <c r="F439" s="105" t="s">
        <v>202</v>
      </c>
    </row>
    <row r="440" spans="1:6" x14ac:dyDescent="0.25">
      <c r="A440" s="137" t="s">
        <v>155</v>
      </c>
      <c r="B440" s="107" t="s">
        <v>156</v>
      </c>
      <c r="C440" s="71">
        <v>0</v>
      </c>
      <c r="D440" s="149">
        <v>398.16842524387818</v>
      </c>
      <c r="E440" s="113">
        <f t="shared" ref="E440" si="233">E441+E445</f>
        <v>350.12</v>
      </c>
      <c r="F440" s="150">
        <f t="shared" si="228"/>
        <v>87.932637999999997</v>
      </c>
    </row>
    <row r="441" spans="1:6" x14ac:dyDescent="0.25">
      <c r="A441" s="118">
        <v>3</v>
      </c>
      <c r="B441" s="119" t="s">
        <v>94</v>
      </c>
      <c r="C441" s="68">
        <f t="shared" ref="C441" si="234">SUM(C442:C445)</f>
        <v>0</v>
      </c>
      <c r="D441" s="152">
        <v>265.44561682925212</v>
      </c>
      <c r="E441" s="114">
        <f t="shared" ref="E441:E443" si="235">E442</f>
        <v>0</v>
      </c>
      <c r="F441" s="152">
        <f t="shared" si="228"/>
        <v>0</v>
      </c>
    </row>
    <row r="442" spans="1:6" ht="39" x14ac:dyDescent="0.25">
      <c r="A442" s="110">
        <v>37</v>
      </c>
      <c r="B442" s="102" t="s">
        <v>67</v>
      </c>
      <c r="C442" s="71">
        <v>0</v>
      </c>
      <c r="D442" s="156">
        <v>265.44561682925212</v>
      </c>
      <c r="E442" s="99">
        <f t="shared" si="235"/>
        <v>0</v>
      </c>
      <c r="F442" s="154">
        <f t="shared" si="228"/>
        <v>0</v>
      </c>
    </row>
    <row r="443" spans="1:6" ht="26.25" x14ac:dyDescent="0.25">
      <c r="A443" s="111">
        <v>372</v>
      </c>
      <c r="B443" s="93" t="s">
        <v>179</v>
      </c>
      <c r="C443" s="71">
        <v>0</v>
      </c>
      <c r="D443" s="104"/>
      <c r="E443" s="49">
        <f t="shared" si="235"/>
        <v>0</v>
      </c>
      <c r="F443" s="105" t="s">
        <v>202</v>
      </c>
    </row>
    <row r="444" spans="1:6" ht="26.25" x14ac:dyDescent="0.25">
      <c r="A444" s="92">
        <v>3722</v>
      </c>
      <c r="B444" s="94" t="s">
        <v>180</v>
      </c>
      <c r="C444" s="71">
        <v>0</v>
      </c>
      <c r="D444" s="104"/>
      <c r="E444" s="116">
        <v>0</v>
      </c>
      <c r="F444" s="105" t="s">
        <v>202</v>
      </c>
    </row>
    <row r="445" spans="1:6" ht="26.25" x14ac:dyDescent="0.25">
      <c r="A445" s="108">
        <v>4</v>
      </c>
      <c r="B445" s="124" t="s">
        <v>11</v>
      </c>
      <c r="C445" s="71">
        <v>0</v>
      </c>
      <c r="D445" s="153">
        <v>132.72280841462606</v>
      </c>
      <c r="E445" s="114">
        <f t="shared" ref="E445:E447" si="236">E446</f>
        <v>350.12</v>
      </c>
      <c r="F445" s="152">
        <f t="shared" si="228"/>
        <v>263.79791399999999</v>
      </c>
    </row>
    <row r="446" spans="1:6" ht="39" x14ac:dyDescent="0.25">
      <c r="A446" s="110">
        <v>42</v>
      </c>
      <c r="B446" s="102" t="s">
        <v>148</v>
      </c>
      <c r="C446" s="68">
        <f t="shared" ref="C446" si="237">C447</f>
        <v>0</v>
      </c>
      <c r="D446" s="154">
        <v>132.72280841462606</v>
      </c>
      <c r="E446" s="99">
        <f t="shared" si="236"/>
        <v>350.12</v>
      </c>
      <c r="F446" s="154">
        <f t="shared" si="228"/>
        <v>263.79791399999999</v>
      </c>
    </row>
    <row r="447" spans="1:6" ht="26.25" x14ac:dyDescent="0.25">
      <c r="A447" s="111">
        <v>424</v>
      </c>
      <c r="B447" s="93" t="s">
        <v>173</v>
      </c>
      <c r="C447" s="71">
        <v>0</v>
      </c>
      <c r="D447" s="104"/>
      <c r="E447" s="49">
        <f t="shared" si="236"/>
        <v>350.12</v>
      </c>
      <c r="F447" s="105" t="s">
        <v>202</v>
      </c>
    </row>
    <row r="448" spans="1:6" x14ac:dyDescent="0.25">
      <c r="A448" s="92">
        <v>4241</v>
      </c>
      <c r="B448" s="94" t="s">
        <v>181</v>
      </c>
      <c r="C448" s="65">
        <f t="shared" ref="C448:C449" si="238">C449</f>
        <v>0</v>
      </c>
      <c r="D448" s="105"/>
      <c r="E448" s="116">
        <v>350.12</v>
      </c>
      <c r="F448" s="105" t="s">
        <v>202</v>
      </c>
    </row>
    <row r="449" spans="1:6" x14ac:dyDescent="0.25">
      <c r="A449" s="137" t="s">
        <v>157</v>
      </c>
      <c r="B449" s="107" t="s">
        <v>158</v>
      </c>
      <c r="C449" s="68">
        <f t="shared" si="238"/>
        <v>0</v>
      </c>
      <c r="D449" s="150">
        <v>120750.00294511911</v>
      </c>
      <c r="E449" s="113">
        <f t="shared" ref="E449" si="239">E450+E454</f>
        <v>109201.23999999999</v>
      </c>
      <c r="F449" s="150">
        <f t="shared" si="228"/>
        <v>90.435807318060242</v>
      </c>
    </row>
    <row r="450" spans="1:6" x14ac:dyDescent="0.25">
      <c r="A450" s="118">
        <v>3</v>
      </c>
      <c r="B450" s="119" t="s">
        <v>94</v>
      </c>
      <c r="C450" s="71">
        <v>0</v>
      </c>
      <c r="D450" s="153">
        <v>70750</v>
      </c>
      <c r="E450" s="114">
        <f t="shared" ref="E450:E452" si="240">E451</f>
        <v>104686.79</v>
      </c>
      <c r="F450" s="152">
        <f t="shared" si="228"/>
        <v>147.96719434628974</v>
      </c>
    </row>
    <row r="451" spans="1:6" ht="39" x14ac:dyDescent="0.25">
      <c r="A451" s="110">
        <v>37</v>
      </c>
      <c r="B451" s="102" t="s">
        <v>67</v>
      </c>
      <c r="C451" s="56">
        <f t="shared" ref="C451:C453" si="241">C452</f>
        <v>261.75</v>
      </c>
      <c r="D451" s="154">
        <v>70750</v>
      </c>
      <c r="E451" s="99">
        <f t="shared" si="240"/>
        <v>104686.79</v>
      </c>
      <c r="F451" s="154">
        <f t="shared" si="228"/>
        <v>147.96719434628974</v>
      </c>
    </row>
    <row r="452" spans="1:6" ht="26.25" x14ac:dyDescent="0.25">
      <c r="A452" s="111">
        <v>372</v>
      </c>
      <c r="B452" s="93" t="s">
        <v>179</v>
      </c>
      <c r="C452" s="59">
        <f t="shared" si="241"/>
        <v>261.75</v>
      </c>
      <c r="D452" s="105"/>
      <c r="E452" s="49">
        <f t="shared" si="240"/>
        <v>104686.79</v>
      </c>
      <c r="F452" s="105" t="s">
        <v>202</v>
      </c>
    </row>
    <row r="453" spans="1:6" ht="26.25" x14ac:dyDescent="0.25">
      <c r="A453" s="92">
        <v>3722</v>
      </c>
      <c r="B453" s="94" t="s">
        <v>180</v>
      </c>
      <c r="C453" s="62">
        <f t="shared" si="241"/>
        <v>261.75</v>
      </c>
      <c r="D453" s="105"/>
      <c r="E453" s="116">
        <v>104686.79</v>
      </c>
      <c r="F453" s="105" t="s">
        <v>202</v>
      </c>
    </row>
    <row r="454" spans="1:6" ht="26.25" x14ac:dyDescent="0.25">
      <c r="A454" s="108">
        <v>4</v>
      </c>
      <c r="B454" s="124" t="s">
        <v>11</v>
      </c>
      <c r="C454" s="65">
        <f t="shared" ref="C454" si="242">C455+C458+C462+C465</f>
        <v>261.75</v>
      </c>
      <c r="D454" s="152">
        <v>50000.002945119115</v>
      </c>
      <c r="E454" s="114">
        <f t="shared" ref="E454:E456" si="243">E455</f>
        <v>4514.45</v>
      </c>
      <c r="F454" s="152">
        <f t="shared" si="228"/>
        <v>9.0288994681763111</v>
      </c>
    </row>
    <row r="455" spans="1:6" ht="39" x14ac:dyDescent="0.25">
      <c r="A455" s="110">
        <v>42</v>
      </c>
      <c r="B455" s="102" t="s">
        <v>148</v>
      </c>
      <c r="C455" s="68">
        <f t="shared" ref="C455" si="244">SUM(C456:C457)</f>
        <v>0</v>
      </c>
      <c r="D455" s="154">
        <v>50000.002945119115</v>
      </c>
      <c r="E455" s="99">
        <f t="shared" si="243"/>
        <v>4514.45</v>
      </c>
      <c r="F455" s="154">
        <f t="shared" si="228"/>
        <v>9.0288994681763111</v>
      </c>
    </row>
    <row r="456" spans="1:6" ht="26.25" x14ac:dyDescent="0.25">
      <c r="A456" s="111">
        <v>424</v>
      </c>
      <c r="B456" s="93" t="s">
        <v>173</v>
      </c>
      <c r="C456" s="71">
        <v>0</v>
      </c>
      <c r="D456" s="104"/>
      <c r="E456" s="49">
        <f t="shared" si="243"/>
        <v>4514.45</v>
      </c>
      <c r="F456" s="105" t="s">
        <v>202</v>
      </c>
    </row>
    <row r="457" spans="1:6" x14ac:dyDescent="0.25">
      <c r="A457" s="92">
        <v>4241</v>
      </c>
      <c r="B457" s="94" t="s">
        <v>181</v>
      </c>
      <c r="C457" s="71">
        <v>0</v>
      </c>
      <c r="D457" s="104"/>
      <c r="E457" s="116">
        <v>4514.45</v>
      </c>
      <c r="F457" s="105" t="s">
        <v>202</v>
      </c>
    </row>
    <row r="458" spans="1:6" x14ac:dyDescent="0.25">
      <c r="A458" s="201" t="s">
        <v>249</v>
      </c>
      <c r="B458" s="194" t="s">
        <v>182</v>
      </c>
      <c r="C458" s="200">
        <f t="shared" ref="C458" si="245">SUM(C459:C461)</f>
        <v>0</v>
      </c>
      <c r="D458" s="192">
        <v>6636.1442524387821</v>
      </c>
      <c r="E458" s="196">
        <f t="shared" ref="E458" si="246">E459</f>
        <v>0</v>
      </c>
      <c r="F458" s="192">
        <f t="shared" si="228"/>
        <v>0</v>
      </c>
    </row>
    <row r="459" spans="1:6" x14ac:dyDescent="0.25">
      <c r="A459" s="129" t="s">
        <v>157</v>
      </c>
      <c r="B459" s="130" t="s">
        <v>158</v>
      </c>
      <c r="C459" s="71">
        <v>0</v>
      </c>
      <c r="D459" s="149">
        <v>6636.1442524387821</v>
      </c>
      <c r="E459" s="113">
        <f t="shared" ref="E459" si="247">E460+E467</f>
        <v>0</v>
      </c>
      <c r="F459" s="150">
        <f t="shared" si="228"/>
        <v>0</v>
      </c>
    </row>
    <row r="460" spans="1:6" x14ac:dyDescent="0.25">
      <c r="A460" s="108">
        <v>3</v>
      </c>
      <c r="B460" s="124" t="s">
        <v>94</v>
      </c>
      <c r="C460" s="71">
        <v>0</v>
      </c>
      <c r="D460" s="153">
        <v>2654.4561682925209</v>
      </c>
      <c r="E460" s="114">
        <f t="shared" ref="E460" si="248">E461</f>
        <v>0</v>
      </c>
      <c r="F460" s="152">
        <f t="shared" si="228"/>
        <v>0</v>
      </c>
    </row>
    <row r="461" spans="1:6" x14ac:dyDescent="0.25">
      <c r="A461" s="110">
        <v>32</v>
      </c>
      <c r="B461" s="102" t="s">
        <v>19</v>
      </c>
      <c r="C461" s="71">
        <v>0</v>
      </c>
      <c r="D461" s="156">
        <v>2654.4561682925209</v>
      </c>
      <c r="E461" s="99">
        <f t="shared" ref="E461" si="249">E462+E465</f>
        <v>0</v>
      </c>
      <c r="F461" s="154">
        <f t="shared" si="228"/>
        <v>0</v>
      </c>
    </row>
    <row r="462" spans="1:6" x14ac:dyDescent="0.25">
      <c r="A462" s="125">
        <v>322</v>
      </c>
      <c r="B462" s="126" t="s">
        <v>95</v>
      </c>
      <c r="C462" s="68">
        <f t="shared" ref="C462" si="250">SUM(C463:C464)</f>
        <v>71.28</v>
      </c>
      <c r="D462" s="105"/>
      <c r="E462" s="49">
        <f t="shared" ref="E462" si="251">SUM(E463:E464)</f>
        <v>0</v>
      </c>
      <c r="F462" s="105" t="s">
        <v>202</v>
      </c>
    </row>
    <row r="463" spans="1:6" x14ac:dyDescent="0.25">
      <c r="A463" s="92">
        <v>3221</v>
      </c>
      <c r="B463" s="94" t="s">
        <v>115</v>
      </c>
      <c r="C463" s="71">
        <v>71.28</v>
      </c>
      <c r="D463" s="104"/>
      <c r="E463" s="116">
        <v>0</v>
      </c>
      <c r="F463" s="105" t="s">
        <v>202</v>
      </c>
    </row>
    <row r="464" spans="1:6" x14ac:dyDescent="0.25">
      <c r="A464" s="92">
        <v>3225</v>
      </c>
      <c r="B464" s="94" t="s">
        <v>117</v>
      </c>
      <c r="C464" s="71">
        <v>0</v>
      </c>
      <c r="D464" s="104"/>
      <c r="E464" s="116">
        <v>0</v>
      </c>
      <c r="F464" s="105" t="s">
        <v>202</v>
      </c>
    </row>
    <row r="465" spans="1:6" x14ac:dyDescent="0.25">
      <c r="A465" s="111">
        <v>323</v>
      </c>
      <c r="B465" s="93" t="s">
        <v>119</v>
      </c>
      <c r="C465" s="68">
        <f t="shared" ref="C465" si="252">C466</f>
        <v>190.47</v>
      </c>
      <c r="D465" s="105"/>
      <c r="E465" s="49">
        <f t="shared" ref="E465" si="253">E466</f>
        <v>0</v>
      </c>
      <c r="F465" s="105" t="s">
        <v>202</v>
      </c>
    </row>
    <row r="466" spans="1:6" x14ac:dyDescent="0.25">
      <c r="A466" s="92">
        <v>3235</v>
      </c>
      <c r="B466" s="94" t="s">
        <v>123</v>
      </c>
      <c r="C466" s="71">
        <v>190.47</v>
      </c>
      <c r="D466" s="104"/>
      <c r="E466" s="116">
        <v>0</v>
      </c>
      <c r="F466" s="105" t="s">
        <v>202</v>
      </c>
    </row>
    <row r="467" spans="1:6" ht="26.25" x14ac:dyDescent="0.25">
      <c r="A467" s="108">
        <v>4</v>
      </c>
      <c r="B467" s="124" t="s">
        <v>11</v>
      </c>
      <c r="C467" s="56" t="e">
        <f>C468+#REF!</f>
        <v>#REF!</v>
      </c>
      <c r="D467" s="152">
        <v>3981.6880841462607</v>
      </c>
      <c r="E467" s="114">
        <f t="shared" ref="E467:E468" si="254">E468</f>
        <v>0</v>
      </c>
      <c r="F467" s="152">
        <f t="shared" si="228"/>
        <v>0</v>
      </c>
    </row>
    <row r="468" spans="1:6" ht="39" x14ac:dyDescent="0.25">
      <c r="A468" s="110">
        <v>42</v>
      </c>
      <c r="B468" s="102" t="s">
        <v>148</v>
      </c>
      <c r="C468" s="59" t="e">
        <f t="shared" ref="C468" si="255">C469</f>
        <v>#REF!</v>
      </c>
      <c r="D468" s="154">
        <v>3981.6880841462607</v>
      </c>
      <c r="E468" s="99">
        <f t="shared" si="254"/>
        <v>0</v>
      </c>
      <c r="F468" s="154">
        <f t="shared" si="228"/>
        <v>0</v>
      </c>
    </row>
    <row r="469" spans="1:6" x14ac:dyDescent="0.25">
      <c r="A469" s="111">
        <v>422</v>
      </c>
      <c r="B469" s="93" t="s">
        <v>149</v>
      </c>
      <c r="C469" s="62" t="e">
        <f>C470+C489</f>
        <v>#REF!</v>
      </c>
      <c r="D469" s="105">
        <v>3981.6880841462607</v>
      </c>
      <c r="E469" s="49">
        <f t="shared" ref="E469" si="256">SUM(E470:E471)</f>
        <v>0</v>
      </c>
      <c r="F469" s="105">
        <f t="shared" si="228"/>
        <v>0</v>
      </c>
    </row>
    <row r="470" spans="1:6" x14ac:dyDescent="0.25">
      <c r="A470" s="92">
        <v>4221</v>
      </c>
      <c r="B470" s="94" t="s">
        <v>150</v>
      </c>
      <c r="C470" s="65">
        <f>C471+C475+C487</f>
        <v>15919.939999999999</v>
      </c>
      <c r="D470" s="105">
        <v>2654.46</v>
      </c>
      <c r="E470" s="116">
        <v>0</v>
      </c>
      <c r="F470" s="105">
        <f t="shared" si="228"/>
        <v>0</v>
      </c>
    </row>
    <row r="471" spans="1:6" x14ac:dyDescent="0.25">
      <c r="A471" s="92">
        <v>4226</v>
      </c>
      <c r="B471" s="94" t="s">
        <v>171</v>
      </c>
      <c r="C471" s="68">
        <f t="shared" ref="C471" si="257">SUM(C472:C474)</f>
        <v>13755.119999999999</v>
      </c>
      <c r="D471" s="105">
        <v>1327.2280841462605</v>
      </c>
      <c r="E471" s="116">
        <v>0</v>
      </c>
      <c r="F471" s="105">
        <f t="shared" si="228"/>
        <v>0</v>
      </c>
    </row>
    <row r="472" spans="1:6" x14ac:dyDescent="0.25">
      <c r="A472" s="201" t="s">
        <v>250</v>
      </c>
      <c r="B472" s="194" t="s">
        <v>183</v>
      </c>
      <c r="C472" s="204">
        <v>13141.64</v>
      </c>
      <c r="D472" s="211">
        <f>D473</f>
        <v>3848.9661682925212</v>
      </c>
      <c r="E472" s="196">
        <f t="shared" ref="E472:E473" si="258">E473</f>
        <v>3818.45</v>
      </c>
      <c r="F472" s="192">
        <f t="shared" si="228"/>
        <v>99.207159352453886</v>
      </c>
    </row>
    <row r="473" spans="1:6" x14ac:dyDescent="0.25">
      <c r="A473" s="137" t="s">
        <v>159</v>
      </c>
      <c r="B473" s="107" t="s">
        <v>160</v>
      </c>
      <c r="C473" s="71">
        <v>353.74</v>
      </c>
      <c r="D473" s="149">
        <f>D474</f>
        <v>3848.9661682925212</v>
      </c>
      <c r="E473" s="113">
        <f t="shared" si="258"/>
        <v>3818.45</v>
      </c>
      <c r="F473" s="150">
        <f t="shared" si="228"/>
        <v>99.207159352453886</v>
      </c>
    </row>
    <row r="474" spans="1:6" x14ac:dyDescent="0.25">
      <c r="A474" s="118">
        <v>3</v>
      </c>
      <c r="B474" s="119" t="s">
        <v>94</v>
      </c>
      <c r="C474" s="71">
        <v>259.74</v>
      </c>
      <c r="D474" s="153">
        <f>D475+D480</f>
        <v>3848.9661682925212</v>
      </c>
      <c r="E474" s="114">
        <f>E475+E480</f>
        <v>3818.45</v>
      </c>
      <c r="F474" s="152">
        <f t="shared" si="228"/>
        <v>99.207159352453886</v>
      </c>
    </row>
    <row r="475" spans="1:6" x14ac:dyDescent="0.25">
      <c r="A475" s="110">
        <v>31</v>
      </c>
      <c r="B475" s="102" t="s">
        <v>10</v>
      </c>
      <c r="C475" s="68">
        <f t="shared" ref="C475" si="259">C486</f>
        <v>0</v>
      </c>
      <c r="D475" s="154">
        <v>0</v>
      </c>
      <c r="E475" s="99">
        <f>E476+E478</f>
        <v>123.62</v>
      </c>
      <c r="F475" s="154">
        <v>0</v>
      </c>
    </row>
    <row r="476" spans="1:6" x14ac:dyDescent="0.25">
      <c r="A476" s="111">
        <v>311</v>
      </c>
      <c r="B476" s="93" t="s">
        <v>141</v>
      </c>
      <c r="C476" s="117"/>
      <c r="D476" s="105"/>
      <c r="E476" s="115">
        <f>SUM(E477:E477)</f>
        <v>106.12</v>
      </c>
      <c r="F476" s="105" t="s">
        <v>202</v>
      </c>
    </row>
    <row r="477" spans="1:6" x14ac:dyDescent="0.25">
      <c r="A477" s="92">
        <v>3111</v>
      </c>
      <c r="B477" s="94" t="s">
        <v>142</v>
      </c>
      <c r="C477" s="117"/>
      <c r="D477" s="117"/>
      <c r="E477" s="88">
        <v>106.12</v>
      </c>
      <c r="F477" s="105" t="s">
        <v>202</v>
      </c>
    </row>
    <row r="478" spans="1:6" x14ac:dyDescent="0.25">
      <c r="A478" s="111">
        <v>313</v>
      </c>
      <c r="B478" s="93" t="s">
        <v>144</v>
      </c>
      <c r="C478" s="117"/>
      <c r="D478" s="105"/>
      <c r="E478" s="115">
        <f>E479</f>
        <v>17.5</v>
      </c>
      <c r="F478" s="105" t="s">
        <v>202</v>
      </c>
    </row>
    <row r="479" spans="1:6" ht="26.25" x14ac:dyDescent="0.25">
      <c r="A479" s="92">
        <v>3132</v>
      </c>
      <c r="B479" s="94" t="s">
        <v>145</v>
      </c>
      <c r="C479" s="117"/>
      <c r="D479" s="117"/>
      <c r="E479" s="88">
        <v>17.5</v>
      </c>
      <c r="F479" s="105" t="s">
        <v>202</v>
      </c>
    </row>
    <row r="480" spans="1:6" x14ac:dyDescent="0.25">
      <c r="A480" s="110">
        <v>32</v>
      </c>
      <c r="B480" s="102" t="s">
        <v>19</v>
      </c>
      <c r="C480" s="117"/>
      <c r="D480" s="154">
        <v>3848.9661682925212</v>
      </c>
      <c r="E480" s="99">
        <f>E481+E484+E488+E491</f>
        <v>3694.83</v>
      </c>
      <c r="F480" s="154">
        <f t="shared" si="228"/>
        <v>95.995387811867957</v>
      </c>
    </row>
    <row r="481" spans="1:6" x14ac:dyDescent="0.25">
      <c r="A481" s="125">
        <v>321</v>
      </c>
      <c r="B481" s="126" t="s">
        <v>111</v>
      </c>
      <c r="C481" s="117"/>
      <c r="D481" s="105"/>
      <c r="E481" s="115">
        <f>E482+E483</f>
        <v>642.33999999999992</v>
      </c>
      <c r="F481" s="105" t="s">
        <v>202</v>
      </c>
    </row>
    <row r="482" spans="1:6" x14ac:dyDescent="0.25">
      <c r="A482" s="139">
        <v>3211</v>
      </c>
      <c r="B482" s="94" t="s">
        <v>112</v>
      </c>
      <c r="C482" s="117"/>
      <c r="D482" s="117"/>
      <c r="E482" s="88">
        <v>384.84</v>
      </c>
      <c r="F482" s="105" t="s">
        <v>202</v>
      </c>
    </row>
    <row r="483" spans="1:6" x14ac:dyDescent="0.25">
      <c r="A483" s="139">
        <v>3213</v>
      </c>
      <c r="B483" s="140" t="s">
        <v>113</v>
      </c>
      <c r="C483" s="117"/>
      <c r="D483" s="117"/>
      <c r="E483" s="88">
        <v>257.5</v>
      </c>
      <c r="F483" s="105" t="s">
        <v>202</v>
      </c>
    </row>
    <row r="484" spans="1:6" x14ac:dyDescent="0.25">
      <c r="A484" s="125">
        <v>322</v>
      </c>
      <c r="B484" s="126" t="s">
        <v>95</v>
      </c>
      <c r="C484" s="117"/>
      <c r="D484" s="105"/>
      <c r="E484" s="115">
        <f>SUM(E485:E487)</f>
        <v>1633.24</v>
      </c>
      <c r="F484" s="105" t="s">
        <v>202</v>
      </c>
    </row>
    <row r="485" spans="1:6" x14ac:dyDescent="0.25">
      <c r="A485" s="92">
        <v>3221</v>
      </c>
      <c r="B485" s="94" t="s">
        <v>115</v>
      </c>
      <c r="C485" s="117"/>
      <c r="D485" s="117"/>
      <c r="E485" s="88">
        <v>3.67</v>
      </c>
      <c r="F485" s="105" t="s">
        <v>202</v>
      </c>
    </row>
    <row r="486" spans="1:6" x14ac:dyDescent="0.25">
      <c r="A486" s="92">
        <v>3225</v>
      </c>
      <c r="B486" s="94" t="s">
        <v>117</v>
      </c>
      <c r="C486" s="71">
        <v>0</v>
      </c>
      <c r="D486" s="104"/>
      <c r="E486" s="43">
        <v>1629.57</v>
      </c>
      <c r="F486" s="105" t="s">
        <v>202</v>
      </c>
    </row>
    <row r="487" spans="1:6" ht="26.25" x14ac:dyDescent="0.25">
      <c r="A487" s="92">
        <v>3227</v>
      </c>
      <c r="B487" s="94" t="s">
        <v>118</v>
      </c>
      <c r="C487" s="68">
        <f t="shared" ref="C487" si="260">C488</f>
        <v>2164.8200000000002</v>
      </c>
      <c r="D487" s="105"/>
      <c r="E487" s="116">
        <v>0</v>
      </c>
      <c r="F487" s="105" t="s">
        <v>202</v>
      </c>
    </row>
    <row r="488" spans="1:6" x14ac:dyDescent="0.25">
      <c r="A488" s="111">
        <v>323</v>
      </c>
      <c r="B488" s="93" t="s">
        <v>119</v>
      </c>
      <c r="C488" s="71">
        <v>2164.8200000000002</v>
      </c>
      <c r="D488" s="162"/>
      <c r="E488" s="147">
        <f>E489+E490</f>
        <v>193.29</v>
      </c>
      <c r="F488" s="105" t="s">
        <v>202</v>
      </c>
    </row>
    <row r="489" spans="1:6" x14ac:dyDescent="0.25">
      <c r="A489" s="92">
        <v>3237</v>
      </c>
      <c r="B489" s="94" t="s">
        <v>125</v>
      </c>
      <c r="C489" s="65" t="e">
        <f t="shared" ref="C489" si="261">C490+C492</f>
        <v>#REF!</v>
      </c>
      <c r="D489" s="117"/>
      <c r="E489" s="43">
        <v>193.29</v>
      </c>
      <c r="F489" s="105" t="s">
        <v>202</v>
      </c>
    </row>
    <row r="490" spans="1:6" x14ac:dyDescent="0.25">
      <c r="A490" s="92">
        <v>3239</v>
      </c>
      <c r="B490" s="94" t="s">
        <v>127</v>
      </c>
      <c r="C490" s="68">
        <f t="shared" ref="C490" si="262">C491</f>
        <v>205.57</v>
      </c>
      <c r="D490" s="105"/>
      <c r="E490" s="116">
        <v>0</v>
      </c>
      <c r="F490" s="105" t="s">
        <v>202</v>
      </c>
    </row>
    <row r="491" spans="1:6" ht="26.25" x14ac:dyDescent="0.25">
      <c r="A491" s="111">
        <v>329</v>
      </c>
      <c r="B491" s="93" t="s">
        <v>128</v>
      </c>
      <c r="C491" s="71">
        <v>205.57</v>
      </c>
      <c r="D491" s="162"/>
      <c r="E491" s="147">
        <f>E492</f>
        <v>1225.96</v>
      </c>
      <c r="F491" s="105" t="s">
        <v>202</v>
      </c>
    </row>
    <row r="492" spans="1:6" ht="26.25" x14ac:dyDescent="0.25">
      <c r="A492" s="92">
        <v>3299</v>
      </c>
      <c r="B492" s="94" t="s">
        <v>128</v>
      </c>
      <c r="C492" s="68" t="e">
        <f>#REF!</f>
        <v>#REF!</v>
      </c>
      <c r="D492" s="219"/>
      <c r="E492" s="220">
        <v>1225.96</v>
      </c>
      <c r="F492" s="219" t="s">
        <v>202</v>
      </c>
    </row>
    <row r="493" spans="1:6" ht="39" x14ac:dyDescent="0.25">
      <c r="A493" s="197" t="s">
        <v>253</v>
      </c>
      <c r="B493" s="222" t="s">
        <v>254</v>
      </c>
      <c r="C493" s="223"/>
      <c r="D493" s="224">
        <f t="shared" ref="D493:E497" si="263">D494</f>
        <v>0</v>
      </c>
      <c r="E493" s="224">
        <f t="shared" si="263"/>
        <v>1909.25</v>
      </c>
      <c r="F493" s="192">
        <v>0</v>
      </c>
    </row>
    <row r="494" spans="1:6" x14ac:dyDescent="0.25">
      <c r="A494" s="217" t="s">
        <v>157</v>
      </c>
      <c r="B494" s="218" t="s">
        <v>158</v>
      </c>
      <c r="D494" s="225">
        <f t="shared" si="263"/>
        <v>0</v>
      </c>
      <c r="E494" s="225">
        <f t="shared" si="263"/>
        <v>1909.25</v>
      </c>
      <c r="F494" s="225">
        <v>0</v>
      </c>
    </row>
    <row r="495" spans="1:6" x14ac:dyDescent="0.25">
      <c r="A495" s="60">
        <v>3</v>
      </c>
      <c r="B495" s="61" t="s">
        <v>94</v>
      </c>
      <c r="D495" s="226">
        <f t="shared" si="263"/>
        <v>0</v>
      </c>
      <c r="E495" s="226">
        <f t="shared" si="263"/>
        <v>1909.25</v>
      </c>
      <c r="F495" s="226">
        <v>0</v>
      </c>
    </row>
    <row r="496" spans="1:6" x14ac:dyDescent="0.25">
      <c r="A496" s="63">
        <v>38</v>
      </c>
      <c r="B496" s="64" t="s">
        <v>192</v>
      </c>
      <c r="D496" s="227">
        <f t="shared" si="263"/>
        <v>0</v>
      </c>
      <c r="E496" s="227">
        <f t="shared" si="263"/>
        <v>1909.25</v>
      </c>
      <c r="F496" s="227">
        <v>0</v>
      </c>
    </row>
    <row r="497" spans="1:6" x14ac:dyDescent="0.25">
      <c r="A497" s="81">
        <v>381</v>
      </c>
      <c r="B497" s="82" t="s">
        <v>255</v>
      </c>
      <c r="D497" s="221">
        <f t="shared" si="263"/>
        <v>0</v>
      </c>
      <c r="E497" s="221">
        <f t="shared" si="263"/>
        <v>1909.25</v>
      </c>
      <c r="F497" s="246" t="s">
        <v>202</v>
      </c>
    </row>
    <row r="498" spans="1:6" x14ac:dyDescent="0.25">
      <c r="A498" s="69">
        <v>3812</v>
      </c>
      <c r="B498" s="70" t="s">
        <v>193</v>
      </c>
      <c r="D498" s="221">
        <v>0</v>
      </c>
      <c r="E498" s="221">
        <v>1909.25</v>
      </c>
      <c r="F498" s="246" t="s">
        <v>202</v>
      </c>
    </row>
  </sheetData>
  <mergeCells count="3">
    <mergeCell ref="A1:F1"/>
    <mergeCell ref="A3:F3"/>
    <mergeCell ref="A6:B6"/>
  </mergeCells>
  <pageMargins left="0.7" right="0.7" top="0.75" bottom="0.75" header="0.3" footer="0.3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Tina</cp:lastModifiedBy>
  <cp:lastPrinted>2024-03-21T13:39:39Z</cp:lastPrinted>
  <dcterms:created xsi:type="dcterms:W3CDTF">2022-08-12T12:51:27Z</dcterms:created>
  <dcterms:modified xsi:type="dcterms:W3CDTF">2024-03-22T07:28:49Z</dcterms:modified>
</cp:coreProperties>
</file>