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2">'PLAN RASHODA I IZDATAKA'!$A$2:$R$243</definedName>
  </definedNames>
  <calcPr fullCalcOnLoad="1"/>
</workbook>
</file>

<file path=xl/sharedStrings.xml><?xml version="1.0" encoding="utf-8"?>
<sst xmlns="http://schemas.openxmlformats.org/spreadsheetml/2006/main" count="325" uniqueCount="149">
  <si>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</si>
  <si>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</si>
  <si>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</si>
  <si>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</si>
  <si>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</si>
  <si>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</si>
  <si>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</si>
  <si>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</si>
  <si>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</si>
  <si>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</si>
  <si>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</si>
  <si>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</si>
  <si>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</si>
  <si>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</si>
  <si>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</si>
  <si>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</si>
  <si>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</si>
  <si>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</si>
  <si>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</si>
  <si>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</si>
  <si>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</si>
  <si>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</si>
  <si>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</si>
  <si>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</si>
  <si>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</si>
  <si>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</si>
  <si>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</si>
  <si>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</si>
  <si>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</si>
  <si>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</si>
  <si>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</si>
  <si>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</si>
  <si>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</si>
  <si>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</si>
  <si>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</si>
  <si>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</si>
  <si>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</si>
  <si>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</si>
  <si>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</si>
  <si>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</si>
  <si>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</si>
  <si>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</si>
  <si>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OŠ JOSIPA ZORIĆA</t>
  </si>
  <si>
    <t>Plaće za redovan rad</t>
  </si>
  <si>
    <t>Plaće za prekovremeni rad</t>
  </si>
  <si>
    <t>Plaće za posebne uvjete rada</t>
  </si>
  <si>
    <t>Doprinosi za obvezno zdr.osiguranje</t>
  </si>
  <si>
    <t>Doprinosi za obv.osig.u slučaju nezaposlenosti</t>
  </si>
  <si>
    <t>Službena putovanja</t>
  </si>
  <si>
    <t>Naknade za prijevoz, rad na terenu</t>
  </si>
  <si>
    <t>Stručno usavršavanje zaposlenika</t>
  </si>
  <si>
    <t>Ostale naknade zaposlenima</t>
  </si>
  <si>
    <t>Uredski mater.i ost.mater.rashodi</t>
  </si>
  <si>
    <t>Materijal i sirovine</t>
  </si>
  <si>
    <t>Energija</t>
  </si>
  <si>
    <t>Mater.i dijelovi za tekuće i invest.održ.</t>
  </si>
  <si>
    <t>Sitni inventar i auto-gume</t>
  </si>
  <si>
    <t>Služb.radna i zaštitna odjeća i obuća</t>
  </si>
  <si>
    <t>Usluge telefona,pošte i prijevoza</t>
  </si>
  <si>
    <t>Usluge tekućeg i invest.održavanja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</si>
  <si>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</si>
  <si>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</si>
  <si>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</si>
  <si>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</si>
  <si>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</si>
  <si>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osobama izvan radnog odnosa</t>
  </si>
  <si>
    <t>Naknade ost.trošk.osobama izvan rad.odnosa</t>
  </si>
  <si>
    <t>Premije osiguranja</t>
  </si>
  <si>
    <t>Reprezentacija</t>
  </si>
  <si>
    <t>Članarine</t>
  </si>
  <si>
    <t>Naknade i pristojbe</t>
  </si>
  <si>
    <t>Bankarske usluge i usluge pl.prometa</t>
  </si>
  <si>
    <t>Uredska oprema i namještaj</t>
  </si>
  <si>
    <t>Komunikacijska oprema</t>
  </si>
  <si>
    <t>Uređaji, strojevi i oprema za ost.namjene</t>
  </si>
  <si>
    <t>Knjige u knjižnicama</t>
  </si>
  <si>
    <t>Opći prihodi i primici- županijski proračun</t>
  </si>
  <si>
    <t>UKUPNO:</t>
  </si>
  <si>
    <t>Rashodi za dodatna ulaganja na nefinancijskoj imovini</t>
  </si>
  <si>
    <t>Dodatna ulaganja na građevinskim objektima</t>
  </si>
  <si>
    <t>OIB: 74844839446</t>
  </si>
  <si>
    <t>A100001</t>
  </si>
  <si>
    <t>Usluge promidžbe i informiranja</t>
  </si>
  <si>
    <t>Rashodi poslovanja</t>
  </si>
  <si>
    <t>Tekući projekt T100002 Dodatna ulaganja</t>
  </si>
  <si>
    <t>Program 1001  Pojačani standard u školstvu</t>
  </si>
  <si>
    <t>Program 1003  Tekuće i investicijsko održavanje u školstvu</t>
  </si>
  <si>
    <t>Aktivnost A100001 Tekuće i investicijsko održavanje u školstvu</t>
  </si>
  <si>
    <t>Zakupnine i najamnine</t>
  </si>
  <si>
    <t>Pomoći - gradski prorač.</t>
  </si>
  <si>
    <t>A100002 Tekuće i investicijsko održavanje</t>
  </si>
  <si>
    <t>Pomoći - HZZ</t>
  </si>
  <si>
    <t>Pomoći - državni proračun</t>
  </si>
  <si>
    <t>IZMJENE</t>
  </si>
  <si>
    <t>Pomoći- državni proračun</t>
  </si>
  <si>
    <t>Pomoći- HZZ</t>
  </si>
  <si>
    <t>Pomoći- gradski proračun</t>
  </si>
  <si>
    <t>Tekući projekt T100002 Županijska stručna vijeća</t>
  </si>
  <si>
    <t>Oprema za grijanje, vent.i hlađenje</t>
  </si>
  <si>
    <t>VIŠAK/MANJAK IZ PRETHODNE(IH) GODINE KOJI ĆE SE POKRITI/RASPOREDITI</t>
  </si>
  <si>
    <t>UKUPAN DONOS VIŠKA/MANJKA IZ PRETHODNE(IH) GODINE</t>
  </si>
  <si>
    <t>Program 1001  Minimalni standard u osnovnom školstvu - materijalni i financijski rashodi</t>
  </si>
  <si>
    <t>Program 1001  Kapitalna ulaganja u osnovno školstvo</t>
  </si>
  <si>
    <t>Tekući projekt T100031 Prsten potpore III-pomoćnici u nastavi i stručni komunikacijski posrednici za učenike s teškoćama u razvoju</t>
  </si>
  <si>
    <t>Tekući projekt T100044 Finaciranje nabave udžbenika u OŠ</t>
  </si>
  <si>
    <t>Naknade građanima i kućanstvima na temelju osiguranja i druge naknade</t>
  </si>
  <si>
    <t>Ostale naknade građanima i kućanstvima iz proračuna</t>
  </si>
  <si>
    <t>Naknade građanima i kućanstvima u naravi</t>
  </si>
  <si>
    <t>REBALANS 1 2018.</t>
  </si>
  <si>
    <t>REBALANS 2 2018.</t>
  </si>
  <si>
    <t>Glavni program P15 Minimalni standard u osnovnom školstvu</t>
  </si>
  <si>
    <t>Glavni program P51 Kapitalno ulaganje</t>
  </si>
  <si>
    <t>Glavni program P17 Potrebe iznad minimalnog standarda</t>
  </si>
  <si>
    <t>Glavni program P63 Programi osnovnih škola izvan županijskog proračuna</t>
  </si>
  <si>
    <t>Tekući projekt T100001 Županijska stručna vijeća</t>
  </si>
  <si>
    <t>Tekući projekt T100002 Natjecanja</t>
  </si>
  <si>
    <t>Program 1001 Programi osnovnih škola izvan županijskog proračuna</t>
  </si>
  <si>
    <t>Tekući projekt T100003 Školska kuhinja</t>
  </si>
  <si>
    <t>Tekući projekt T100004 Školski sportski klub</t>
  </si>
  <si>
    <t>Tekući projekt T100011 Osposobljavanje bez zasnivanja radnog odnosa</t>
  </si>
  <si>
    <t>Tekući projekt T100012 Oprema škola</t>
  </si>
  <si>
    <t>Naknade za rad predstavničkih i izvršnih tijela, povjerenstava i slično</t>
  </si>
  <si>
    <t xml:space="preserve">Program 1002  Kapitalno ulaganje </t>
  </si>
  <si>
    <t>Tekući projekt T100001 Oprema škola</t>
  </si>
  <si>
    <t>PROJEKCIJA PLANA ZA 2021.</t>
  </si>
  <si>
    <t>2020.</t>
  </si>
  <si>
    <t>2021.</t>
  </si>
  <si>
    <t>Ukupno prihodi i primici za 2019.</t>
  </si>
  <si>
    <t>Ukupno prihodi i primici za 2020.</t>
  </si>
  <si>
    <t>Ukupno prihodi i primici za 2021.</t>
  </si>
  <si>
    <t>Projekcija plana za 2021.godinu</t>
  </si>
  <si>
    <t>Sportska i glazbena oprema</t>
  </si>
  <si>
    <t>Tekući projekt T100020 Financiranje nabave udžbenika u OŠ</t>
  </si>
  <si>
    <t>Glava 003006 Projekti i pogrami EU</t>
  </si>
  <si>
    <t>Glavni program P52 Projekti i programi EU</t>
  </si>
  <si>
    <t>Program 1001 Poticanje korištenja sredstava iz fondova EU</t>
  </si>
  <si>
    <t>Tekući projekt T100011 Nova školska shema voća i povrća te mlijeka i mliječnih proizvoda</t>
  </si>
  <si>
    <t>Glava 004002 Osnovno školstvo</t>
  </si>
  <si>
    <t>PROJEKCIJA PLANA ZA 2022.</t>
  </si>
  <si>
    <t>Glava 004008 Osnovne i srednje škole izvan županijskog proračuna</t>
  </si>
  <si>
    <t>A100002</t>
  </si>
  <si>
    <t>Administrativno, tehničko i stručno osoblje</t>
  </si>
  <si>
    <t>Tekući projekt T100006 Produženi boravak</t>
  </si>
  <si>
    <t>Kapitalni projekt K100109 - rekonstrukcija svlačionica i izrada novog sportskog poda</t>
  </si>
  <si>
    <t>PLAN ZA 2020.</t>
  </si>
  <si>
    <t>2022.</t>
  </si>
  <si>
    <t>FINANCIJSKI PLAN OŠ JOSIPA ZORIĆA  ZA 2020. GODINU I PROJEKCIJA PLANA ZA 2021. I 2022. GODINU</t>
  </si>
  <si>
    <t>Plan za 2020.godinu</t>
  </si>
  <si>
    <t>Projekcija plana za 2022.godinu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</si>
</sst>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rgb="FF00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20" xfId="0" applyNumberFormat="1" applyFont="1" applyBorder="1" applyAlignment="1">
      <alignment horizontal="left" wrapText="1"/>
    </xf>
    <xf numFmtId="1" fontId="22" fillId="0" borderId="21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19" xfId="0" applyFont="1" applyBorder="1" applyAlignment="1" quotePrefix="1">
      <alignment horizontal="left" wrapText="1"/>
    </xf>
    <xf numFmtId="0" fontId="33" fillId="0" borderId="19" xfId="0" applyFont="1" applyBorder="1" applyAlignment="1" quotePrefix="1">
      <alignment horizontal="center" wrapText="1"/>
    </xf>
    <xf numFmtId="0" fontId="33" fillId="0" borderId="19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35" fillId="0" borderId="19" xfId="0" applyNumberFormat="1" applyFont="1" applyFill="1" applyBorder="1" applyAlignment="1" applyProtection="1">
      <alignment wrapText="1"/>
      <protection/>
    </xf>
    <xf numFmtId="0" fontId="33" fillId="0" borderId="19" xfId="0" applyFont="1" applyBorder="1" applyAlignment="1" quotePrefix="1">
      <alignment horizontal="left"/>
    </xf>
    <xf numFmtId="0" fontId="33" fillId="0" borderId="19" xfId="0" applyNumberFormat="1" applyFont="1" applyFill="1" applyBorder="1" applyAlignment="1" applyProtection="1">
      <alignment wrapText="1"/>
      <protection/>
    </xf>
    <xf numFmtId="0" fontId="35" fillId="0" borderId="19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3" xfId="0" applyNumberFormat="1" applyFont="1" applyFill="1" applyBorder="1" applyAlignment="1" applyProtection="1">
      <alignment horizontal="center" vertical="center"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0" fontId="36" fillId="50" borderId="22" xfId="0" applyFont="1" applyFill="1" applyBorder="1" applyAlignment="1">
      <alignment horizontal="left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4" fontId="21" fillId="0" borderId="26" xfId="0" applyNumberFormat="1" applyFont="1" applyBorder="1" applyAlignment="1">
      <alignment horizontal="right"/>
    </xf>
    <xf numFmtId="4" fontId="21" fillId="0" borderId="27" xfId="0" applyNumberFormat="1" applyFont="1" applyBorder="1" applyAlignment="1">
      <alignment/>
    </xf>
    <xf numFmtId="4" fontId="21" fillId="0" borderId="28" xfId="0" applyNumberFormat="1" applyFont="1" applyBorder="1" applyAlignment="1">
      <alignment horizontal="right"/>
    </xf>
    <xf numFmtId="4" fontId="21" fillId="0" borderId="29" xfId="0" applyNumberFormat="1" applyFont="1" applyBorder="1" applyAlignment="1">
      <alignment horizontal="right"/>
    </xf>
    <xf numFmtId="4" fontId="21" fillId="0" borderId="30" xfId="0" applyNumberFormat="1" applyFont="1" applyBorder="1" applyAlignment="1">
      <alignment/>
    </xf>
    <xf numFmtId="1" fontId="22" fillId="0" borderId="21" xfId="0" applyNumberFormat="1" applyFont="1" applyBorder="1" applyAlignment="1">
      <alignment horizontal="left" wrapText="1"/>
    </xf>
    <xf numFmtId="4" fontId="33" fillId="50" borderId="23" xfId="0" applyNumberFormat="1" applyFont="1" applyFill="1" applyBorder="1" applyAlignment="1" applyProtection="1">
      <alignment horizontal="right" wrapText="1"/>
      <protection/>
    </xf>
    <xf numFmtId="4" fontId="33" fillId="0" borderId="23" xfId="0" applyNumberFormat="1" applyFont="1" applyBorder="1" applyAlignment="1">
      <alignment horizontal="right"/>
    </xf>
    <xf numFmtId="4" fontId="33" fillId="50" borderId="23" xfId="0" applyNumberFormat="1" applyFont="1" applyFill="1" applyBorder="1" applyAlignment="1">
      <alignment horizontal="right"/>
    </xf>
    <xf numFmtId="4" fontId="33" fillId="0" borderId="23" xfId="0" applyNumberFormat="1" applyFont="1" applyFill="1" applyBorder="1" applyAlignment="1" applyProtection="1">
      <alignment horizontal="right" wrapText="1"/>
      <protection/>
    </xf>
    <xf numFmtId="4" fontId="33" fillId="0" borderId="22" xfId="0" applyNumberFormat="1" applyFont="1" applyBorder="1" applyAlignment="1">
      <alignment horizontal="right"/>
    </xf>
    <xf numFmtId="4" fontId="34" fillId="0" borderId="23" xfId="0" applyNumberFormat="1" applyFont="1" applyFill="1" applyBorder="1" applyAlignment="1" applyProtection="1">
      <alignment/>
      <protection/>
    </xf>
    <xf numFmtId="0" fontId="21" fillId="50" borderId="19" xfId="0" applyNumberFormat="1" applyFont="1" applyFill="1" applyBorder="1" applyAlignment="1" applyProtection="1">
      <alignment/>
      <protection/>
    </xf>
    <xf numFmtId="0" fontId="30" fillId="0" borderId="0" xfId="0" applyFont="1" applyBorder="1" applyAlignment="1" quotePrefix="1">
      <alignment horizontal="center" vertical="center" wrapText="1"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22" xfId="0" applyNumberFormat="1" applyFont="1" applyFill="1" applyBorder="1" applyAlignment="1" applyProtection="1">
      <alignment horizontal="center" vertical="center" wrapText="1"/>
      <protection/>
    </xf>
    <xf numFmtId="4" fontId="26" fillId="51" borderId="23" xfId="0" applyNumberFormat="1" applyFont="1" applyFill="1" applyBorder="1" applyAlignment="1" applyProtection="1">
      <alignment/>
      <protection/>
    </xf>
    <xf numFmtId="4" fontId="26" fillId="28" borderId="23" xfId="0" applyNumberFormat="1" applyFont="1" applyFill="1" applyBorder="1" applyAlignment="1" applyProtection="1">
      <alignment/>
      <protection/>
    </xf>
    <xf numFmtId="0" fontId="26" fillId="52" borderId="23" xfId="0" applyNumberFormat="1" applyFont="1" applyFill="1" applyBorder="1" applyAlignment="1" applyProtection="1">
      <alignment horizontal="center"/>
      <protection/>
    </xf>
    <xf numFmtId="0" fontId="26" fillId="52" borderId="23" xfId="0" applyNumberFormat="1" applyFont="1" applyFill="1" applyBorder="1" applyAlignment="1" applyProtection="1">
      <alignment wrapText="1"/>
      <protection/>
    </xf>
    <xf numFmtId="4" fontId="26" fillId="52" borderId="23" xfId="0" applyNumberFormat="1" applyFont="1" applyFill="1" applyBorder="1" applyAlignment="1" applyProtection="1">
      <alignment/>
      <protection/>
    </xf>
    <xf numFmtId="0" fontId="26" fillId="50" borderId="23" xfId="0" applyNumberFormat="1" applyFont="1" applyFill="1" applyBorder="1" applyAlignment="1" applyProtection="1">
      <alignment horizontal="center"/>
      <protection/>
    </xf>
    <xf numFmtId="0" fontId="26" fillId="50" borderId="23" xfId="0" applyNumberFormat="1" applyFont="1" applyFill="1" applyBorder="1" applyAlignment="1" applyProtection="1">
      <alignment wrapText="1"/>
      <protection/>
    </xf>
    <xf numFmtId="4" fontId="26" fillId="50" borderId="23" xfId="0" applyNumberFormat="1" applyFont="1" applyFill="1" applyBorder="1" applyAlignment="1" applyProtection="1">
      <alignment/>
      <protection/>
    </xf>
    <xf numFmtId="0" fontId="26" fillId="0" borderId="23" xfId="0" applyNumberFormat="1" applyFont="1" applyFill="1" applyBorder="1" applyAlignment="1" applyProtection="1">
      <alignment horizontal="center"/>
      <protection/>
    </xf>
    <xf numFmtId="0" fontId="26" fillId="0" borderId="23" xfId="0" applyNumberFormat="1" applyFont="1" applyFill="1" applyBorder="1" applyAlignment="1" applyProtection="1">
      <alignment wrapText="1"/>
      <protection/>
    </xf>
    <xf numFmtId="4" fontId="26" fillId="0" borderId="23" xfId="0" applyNumberFormat="1" applyFont="1" applyFill="1" applyBorder="1" applyAlignment="1" applyProtection="1">
      <alignment/>
      <protection/>
    </xf>
    <xf numFmtId="0" fontId="39" fillId="0" borderId="23" xfId="0" applyNumberFormat="1" applyFont="1" applyFill="1" applyBorder="1" applyAlignment="1" applyProtection="1">
      <alignment horizontal="center"/>
      <protection/>
    </xf>
    <xf numFmtId="0" fontId="39" fillId="0" borderId="23" xfId="0" applyNumberFormat="1" applyFont="1" applyFill="1" applyBorder="1" applyAlignment="1" applyProtection="1">
      <alignment wrapText="1"/>
      <protection/>
    </xf>
    <xf numFmtId="4" fontId="39" fillId="0" borderId="23" xfId="0" applyNumberFormat="1" applyFont="1" applyFill="1" applyBorder="1" applyAlignment="1" applyProtection="1">
      <alignment/>
      <protection/>
    </xf>
    <xf numFmtId="4" fontId="26" fillId="28" borderId="23" xfId="0" applyNumberFormat="1" applyFont="1" applyFill="1" applyBorder="1" applyAlignment="1" applyProtection="1">
      <alignment horizontal="right"/>
      <protection/>
    </xf>
    <xf numFmtId="0" fontId="26" fillId="52" borderId="23" xfId="0" applyNumberFormat="1" applyFont="1" applyFill="1" applyBorder="1" applyAlignment="1" applyProtection="1">
      <alignment horizontal="left" wrapText="1"/>
      <protection/>
    </xf>
    <xf numFmtId="4" fontId="26" fillId="52" borderId="23" xfId="0" applyNumberFormat="1" applyFont="1" applyFill="1" applyBorder="1" applyAlignment="1" applyProtection="1">
      <alignment horizontal="right"/>
      <protection/>
    </xf>
    <xf numFmtId="4" fontId="26" fillId="53" borderId="23" xfId="0" applyNumberFormat="1" applyFont="1" applyFill="1" applyBorder="1" applyAlignment="1" applyProtection="1">
      <alignment/>
      <protection/>
    </xf>
    <xf numFmtId="4" fontId="26" fillId="20" borderId="23" xfId="0" applyNumberFormat="1" applyFont="1" applyFill="1" applyBorder="1" applyAlignment="1" applyProtection="1">
      <alignment/>
      <protection/>
    </xf>
    <xf numFmtId="3" fontId="26" fillId="50" borderId="23" xfId="0" applyNumberFormat="1" applyFont="1" applyFill="1" applyBorder="1" applyAlignment="1" applyProtection="1">
      <alignment horizontal="center"/>
      <protection/>
    </xf>
    <xf numFmtId="3" fontId="26" fillId="50" borderId="23" xfId="0" applyNumberFormat="1" applyFont="1" applyFill="1" applyBorder="1" applyAlignment="1" applyProtection="1">
      <alignment wrapText="1"/>
      <protection/>
    </xf>
    <xf numFmtId="3" fontId="26" fillId="52" borderId="23" xfId="0" applyNumberFormat="1" applyFont="1" applyFill="1" applyBorder="1" applyAlignment="1" applyProtection="1">
      <alignment horizontal="center"/>
      <protection/>
    </xf>
    <xf numFmtId="3" fontId="26" fillId="52" borderId="23" xfId="0" applyNumberFormat="1" applyFont="1" applyFill="1" applyBorder="1" applyAlignment="1" applyProtection="1">
      <alignment wrapText="1"/>
      <protection/>
    </xf>
    <xf numFmtId="4" fontId="39" fillId="20" borderId="23" xfId="0" applyNumberFormat="1" applyFont="1" applyFill="1" applyBorder="1" applyAlignment="1" applyProtection="1">
      <alignment/>
      <protection/>
    </xf>
    <xf numFmtId="0" fontId="26" fillId="20" borderId="23" xfId="0" applyNumberFormat="1" applyFont="1" applyFill="1" applyBorder="1" applyAlignment="1" applyProtection="1">
      <alignment horizontal="left" wrapText="1"/>
      <protection/>
    </xf>
    <xf numFmtId="3" fontId="26" fillId="0" borderId="23" xfId="0" applyNumberFormat="1" applyFont="1" applyFill="1" applyBorder="1" applyAlignment="1" applyProtection="1">
      <alignment horizontal="center"/>
      <protection/>
    </xf>
    <xf numFmtId="3" fontId="26" fillId="0" borderId="23" xfId="0" applyNumberFormat="1" applyFont="1" applyFill="1" applyBorder="1" applyAlignment="1" applyProtection="1">
      <alignment wrapText="1"/>
      <protection/>
    </xf>
    <xf numFmtId="0" fontId="26" fillId="20" borderId="23" xfId="0" applyNumberFormat="1" applyFont="1" applyFill="1" applyBorder="1" applyAlignment="1" applyProtection="1">
      <alignment horizontal="left"/>
      <protection/>
    </xf>
    <xf numFmtId="0" fontId="26" fillId="20" borderId="23" xfId="0" applyNumberFormat="1" applyFont="1" applyFill="1" applyBorder="1" applyAlignment="1" applyProtection="1">
      <alignment wrapText="1"/>
      <protection/>
    </xf>
    <xf numFmtId="3" fontId="26" fillId="52" borderId="23" xfId="0" applyNumberFormat="1" applyFont="1" applyFill="1" applyBorder="1" applyAlignment="1" applyProtection="1">
      <alignment horizontal="center" wrapText="1"/>
      <protection/>
    </xf>
    <xf numFmtId="1" fontId="39" fillId="0" borderId="23" xfId="0" applyNumberFormat="1" applyFont="1" applyFill="1" applyBorder="1" applyAlignment="1" applyProtection="1">
      <alignment horizontal="center"/>
      <protection/>
    </xf>
    <xf numFmtId="3" fontId="39" fillId="0" borderId="23" xfId="0" applyNumberFormat="1" applyFont="1" applyFill="1" applyBorder="1" applyAlignment="1" applyProtection="1">
      <alignment wrapText="1"/>
      <protection/>
    </xf>
    <xf numFmtId="4" fontId="39" fillId="52" borderId="23" xfId="0" applyNumberFormat="1" applyFont="1" applyFill="1" applyBorder="1" applyAlignment="1" applyProtection="1">
      <alignment/>
      <protection/>
    </xf>
    <xf numFmtId="4" fontId="39" fillId="50" borderId="23" xfId="0" applyNumberFormat="1" applyFont="1" applyFill="1" applyBorder="1" applyAlignment="1" applyProtection="1">
      <alignment/>
      <protection/>
    </xf>
    <xf numFmtId="4" fontId="26" fillId="24" borderId="23" xfId="0" applyNumberFormat="1" applyFont="1" applyFill="1" applyBorder="1" applyAlignment="1" applyProtection="1">
      <alignment/>
      <protection/>
    </xf>
    <xf numFmtId="0" fontId="27" fillId="0" borderId="31" xfId="0" applyNumberFormat="1" applyFont="1" applyFill="1" applyBorder="1" applyAlignment="1" applyProtection="1">
      <alignment horizontal="center"/>
      <protection/>
    </xf>
    <xf numFmtId="0" fontId="38" fillId="0" borderId="32" xfId="0" applyNumberFormat="1" applyFont="1" applyFill="1" applyBorder="1" applyAlignment="1" applyProtection="1">
      <alignment wrapText="1"/>
      <protection/>
    </xf>
    <xf numFmtId="0" fontId="27" fillId="0" borderId="32" xfId="0" applyNumberFormat="1" applyFont="1" applyFill="1" applyBorder="1" applyAlignment="1" applyProtection="1">
      <alignment/>
      <protection/>
    </xf>
    <xf numFmtId="0" fontId="27" fillId="0" borderId="33" xfId="0" applyNumberFormat="1" applyFont="1" applyFill="1" applyBorder="1" applyAlignment="1" applyProtection="1">
      <alignment/>
      <protection/>
    </xf>
    <xf numFmtId="0" fontId="27" fillId="0" borderId="34" xfId="0" applyNumberFormat="1" applyFont="1" applyFill="1" applyBorder="1" applyAlignment="1" applyProtection="1">
      <alignment horizontal="center"/>
      <protection/>
    </xf>
    <xf numFmtId="0" fontId="27" fillId="0" borderId="35" xfId="0" applyNumberFormat="1" applyFont="1" applyFill="1" applyBorder="1" applyAlignment="1" applyProtection="1">
      <alignment wrapText="1"/>
      <protection/>
    </xf>
    <xf numFmtId="0" fontId="25" fillId="0" borderId="35" xfId="0" applyNumberFormat="1" applyFont="1" applyFill="1" applyBorder="1" applyAlignment="1" applyProtection="1">
      <alignment/>
      <protection/>
    </xf>
    <xf numFmtId="0" fontId="25" fillId="0" borderId="36" xfId="0" applyNumberFormat="1" applyFont="1" applyFill="1" applyBorder="1" applyAlignment="1" applyProtection="1">
      <alignment/>
      <protection/>
    </xf>
    <xf numFmtId="0" fontId="21" fillId="0" borderId="37" xfId="0" applyFont="1" applyBorder="1" applyAlignment="1">
      <alignment/>
    </xf>
    <xf numFmtId="0" fontId="25" fillId="0" borderId="37" xfId="0" applyNumberFormat="1" applyFont="1" applyFill="1" applyBorder="1" applyAlignment="1" applyProtection="1">
      <alignment/>
      <protection/>
    </xf>
    <xf numFmtId="1" fontId="22" fillId="0" borderId="0" xfId="0" applyNumberFormat="1" applyFont="1" applyBorder="1" applyAlignment="1">
      <alignment horizontal="left" wrapText="1"/>
    </xf>
    <xf numFmtId="4" fontId="22" fillId="0" borderId="0" xfId="0" applyNumberFormat="1" applyFont="1" applyBorder="1" applyAlignment="1">
      <alignment horizontal="center"/>
    </xf>
    <xf numFmtId="0" fontId="39" fillId="0" borderId="23" xfId="0" applyNumberFormat="1" applyFont="1" applyFill="1" applyBorder="1" applyAlignment="1" applyProtection="1">
      <alignment/>
      <protection/>
    </xf>
    <xf numFmtId="4" fontId="26" fillId="20" borderId="23" xfId="0" applyNumberFormat="1" applyFont="1" applyFill="1" applyBorder="1" applyAlignment="1" applyProtection="1">
      <alignment horizontal="right"/>
      <protection/>
    </xf>
    <xf numFmtId="4" fontId="39" fillId="28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4" fontId="33" fillId="0" borderId="22" xfId="0" applyNumberFormat="1" applyFont="1" applyFill="1" applyBorder="1" applyAlignment="1" applyProtection="1">
      <alignment horizontal="right" wrapText="1"/>
      <protection/>
    </xf>
    <xf numFmtId="0" fontId="36" fillId="50" borderId="22" xfId="0" applyNumberFormat="1" applyFont="1" applyFill="1" applyBorder="1" applyAlignment="1" applyProtection="1" quotePrefix="1">
      <alignment horizontal="left" wrapText="1"/>
      <protection/>
    </xf>
    <xf numFmtId="0" fontId="37" fillId="50" borderId="19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19" xfId="0" applyNumberFormat="1" applyFont="1" applyFill="1" applyBorder="1" applyAlignment="1" applyProtection="1">
      <alignment wrapText="1"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Font="1" applyBorder="1" applyAlignment="1" quotePrefix="1">
      <alignment horizontal="left"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36" fillId="50" borderId="22" xfId="0" applyNumberFormat="1" applyFont="1" applyFill="1" applyBorder="1" applyAlignment="1" applyProtection="1">
      <alignment horizontal="left" wrapText="1"/>
      <protection/>
    </xf>
    <xf numFmtId="0" fontId="21" fillId="50" borderId="19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64" fillId="0" borderId="23" xfId="0" applyFont="1" applyBorder="1" applyAlignment="1">
      <alignment vertical="center" wrapText="1"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3" fillId="0" borderId="22" xfId="0" applyNumberFormat="1" applyFont="1" applyFill="1" applyBorder="1" applyAlignment="1" applyProtection="1">
      <alignment horizontal="left" wrapText="1"/>
      <protection/>
    </xf>
    <xf numFmtId="0" fontId="35" fillId="0" borderId="19" xfId="0" applyNumberFormat="1" applyFont="1" applyFill="1" applyBorder="1" applyAlignment="1" applyProtection="1">
      <alignment wrapText="1"/>
      <protection/>
    </xf>
    <xf numFmtId="0" fontId="25" fillId="0" borderId="19" xfId="0" applyNumberFormat="1" applyFont="1" applyFill="1" applyBorder="1" applyAlignment="1" applyProtection="1">
      <alignment/>
      <protection/>
    </xf>
    <xf numFmtId="4" fontId="22" fillId="0" borderId="30" xfId="0" applyNumberFormat="1" applyFont="1" applyBorder="1" applyAlignment="1">
      <alignment horizontal="center"/>
    </xf>
    <xf numFmtId="4" fontId="22" fillId="0" borderId="38" xfId="0" applyNumberFormat="1" applyFont="1" applyBorder="1" applyAlignment="1">
      <alignment horizontal="center"/>
    </xf>
    <xf numFmtId="4" fontId="22" fillId="0" borderId="39" xfId="0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6" fillId="0" borderId="30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26" fillId="53" borderId="22" xfId="0" applyNumberFormat="1" applyFont="1" applyFill="1" applyBorder="1" applyAlignment="1" applyProtection="1">
      <alignment horizontal="left"/>
      <protection/>
    </xf>
    <xf numFmtId="0" fontId="26" fillId="53" borderId="40" xfId="0" applyNumberFormat="1" applyFont="1" applyFill="1" applyBorder="1" applyAlignment="1" applyProtection="1">
      <alignment horizontal="left"/>
      <protection/>
    </xf>
    <xf numFmtId="0" fontId="26" fillId="51" borderId="23" xfId="0" applyNumberFormat="1" applyFont="1" applyFill="1" applyBorder="1" applyAlignment="1" applyProtection="1">
      <alignment horizontal="left"/>
      <protection/>
    </xf>
    <xf numFmtId="0" fontId="28" fillId="0" borderId="35" xfId="0" applyNumberFormat="1" applyFont="1" applyFill="1" applyBorder="1" applyAlignment="1" applyProtection="1">
      <alignment horizontal="center" vertical="center"/>
      <protection/>
    </xf>
    <xf numFmtId="0" fontId="26" fillId="20" borderId="23" xfId="0" applyNumberFormat="1" applyFont="1" applyFill="1" applyBorder="1" applyAlignment="1" applyProtection="1">
      <alignment horizontal="left" wrapText="1"/>
      <protection/>
    </xf>
    <xf numFmtId="0" fontId="26" fillId="28" borderId="23" xfId="0" applyNumberFormat="1" applyFont="1" applyFill="1" applyBorder="1" applyAlignment="1" applyProtection="1">
      <alignment horizontal="left" wrapText="1"/>
      <protection/>
    </xf>
    <xf numFmtId="0" fontId="26" fillId="51" borderId="23" xfId="0" applyNumberFormat="1" applyFont="1" applyFill="1" applyBorder="1" applyAlignment="1" applyProtection="1">
      <alignment horizontal="left" wrapText="1"/>
      <protection/>
    </xf>
    <xf numFmtId="3" fontId="26" fillId="20" borderId="23" xfId="0" applyNumberFormat="1" applyFont="1" applyFill="1" applyBorder="1" applyAlignment="1" applyProtection="1">
      <alignment wrapText="1"/>
      <protection/>
    </xf>
    <xf numFmtId="3" fontId="26" fillId="28" borderId="23" xfId="0" applyNumberFormat="1" applyFont="1" applyFill="1" applyBorder="1" applyAlignment="1" applyProtection="1">
      <alignment horizontal="left" wrapText="1"/>
      <protection/>
    </xf>
    <xf numFmtId="0" fontId="26" fillId="51" borderId="22" xfId="0" applyNumberFormat="1" applyFont="1" applyFill="1" applyBorder="1" applyAlignment="1" applyProtection="1">
      <alignment horizontal="left"/>
      <protection/>
    </xf>
    <xf numFmtId="0" fontId="26" fillId="51" borderId="40" xfId="0" applyNumberFormat="1" applyFont="1" applyFill="1" applyBorder="1" applyAlignment="1" applyProtection="1">
      <alignment horizontal="left"/>
      <protection/>
    </xf>
    <xf numFmtId="0" fontId="26" fillId="28" borderId="22" xfId="0" applyNumberFormat="1" applyFont="1" applyFill="1" applyBorder="1" applyAlignment="1" applyProtection="1">
      <alignment horizontal="left" wrapText="1"/>
      <protection/>
    </xf>
    <xf numFmtId="0" fontId="26" fillId="28" borderId="40" xfId="0" applyNumberFormat="1" applyFont="1" applyFill="1" applyBorder="1" applyAlignment="1" applyProtection="1">
      <alignment horizontal="left" wrapText="1"/>
      <protection/>
    </xf>
    <xf numFmtId="0" fontId="26" fillId="20" borderId="22" xfId="0" applyNumberFormat="1" applyFont="1" applyFill="1" applyBorder="1" applyAlignment="1" applyProtection="1">
      <alignment horizontal="left" wrapText="1"/>
      <protection/>
    </xf>
    <xf numFmtId="0" fontId="26" fillId="20" borderId="40" xfId="0" applyNumberFormat="1" applyFont="1" applyFill="1" applyBorder="1" applyAlignment="1" applyProtection="1">
      <alignment horizontal="left" wrapText="1"/>
      <protection/>
    </xf>
    <xf numFmtId="0" fontId="26" fillId="20" borderId="22" xfId="0" applyNumberFormat="1" applyFont="1" applyFill="1" applyBorder="1" applyAlignment="1" applyProtection="1">
      <alignment horizontal="left"/>
      <protection/>
    </xf>
    <xf numFmtId="0" fontId="26" fillId="20" borderId="40" xfId="0" applyNumberFormat="1" applyFont="1" applyFill="1" applyBorder="1" applyAlignment="1" applyProtection="1">
      <alignment horizontal="left"/>
      <protection/>
    </xf>
    <xf numFmtId="0" fontId="26" fillId="53" borderId="22" xfId="0" applyNumberFormat="1" applyFont="1" applyFill="1" applyBorder="1" applyAlignment="1" applyProtection="1">
      <alignment horizontal="left" wrapText="1"/>
      <protection/>
    </xf>
    <xf numFmtId="0" fontId="26" fillId="53" borderId="40" xfId="0" applyNumberFormat="1" applyFont="1" applyFill="1" applyBorder="1" applyAlignment="1" applyProtection="1">
      <alignment horizontal="left" wrapText="1"/>
      <protection/>
    </xf>
    <xf numFmtId="3" fontId="26" fillId="20" borderId="23" xfId="0" applyNumberFormat="1" applyFont="1" applyFill="1" applyBorder="1" applyAlignment="1" applyProtection="1">
      <alignment horizontal="left" wrapText="1"/>
      <protection/>
    </xf>
    <xf numFmtId="0" fontId="26" fillId="24" borderId="23" xfId="0" applyNumberFormat="1" applyFont="1" applyFill="1" applyBorder="1" applyAlignment="1" applyProtection="1">
      <alignment horizontal="center"/>
      <protection/>
    </xf>
    <xf numFmtId="3" fontId="26" fillId="20" borderId="23" xfId="0" applyNumberFormat="1" applyFont="1" applyFill="1" applyBorder="1" applyAlignment="1" applyProtection="1">
      <alignment horizontal="left"/>
      <protection/>
    </xf>
    <xf numFmtId="0" fontId="26" fillId="20" borderId="23" xfId="0" applyNumberFormat="1" applyFont="1" applyFill="1" applyBorder="1" applyAlignment="1" applyProtection="1">
      <alignment horizontal="left" vertical="center" wrapText="1"/>
      <protection/>
    </xf>
    <xf numFmtId="0" fontId="26" fillId="20" borderId="23" xfId="0" applyNumberFormat="1" applyFont="1" applyFill="1" applyBorder="1" applyAlignment="1" applyProtection="1">
      <alignment horizontal="left" vertical="top" wrapText="1"/>
      <protection/>
    </xf>
    <xf numFmtId="1" fontId="22" fillId="49" borderId="37" xfId="0" applyNumberFormat="1" applyFont="1" applyFill="1" applyBorder="1" applyAlignment="1">
      <alignment horizontal="left" wrapText="1"/>
    </xf>
    <xf numFmtId="0" fontId="22" fillId="0" borderId="41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1" fontId="21" fillId="0" borderId="23" xfId="0" applyNumberFormat="1" applyFont="1" applyFill="1" applyBorder="1" applyAlignment="1">
      <alignment horizontal="left" wrapText="1"/>
    </xf>
    <xf numFmtId="4" fontId="21" fillId="0" borderId="23" xfId="0" applyNumberFormat="1" applyFont="1" applyFill="1" applyBorder="1" applyAlignment="1">
      <alignment horizontal="center" vertical="center" wrapText="1"/>
    </xf>
    <xf numFmtId="4" fontId="21" fillId="0" borderId="23" xfId="0" applyNumberFormat="1" applyFont="1" applyFill="1" applyBorder="1" applyAlignment="1">
      <alignment horizontal="right"/>
    </xf>
    <xf numFmtId="4" fontId="21" fillId="0" borderId="23" xfId="0" applyNumberFormat="1" applyFont="1" applyFill="1" applyBorder="1" applyAlignment="1">
      <alignment horizontal="right" wrapText="1"/>
    </xf>
    <xf numFmtId="4" fontId="21" fillId="0" borderId="23" xfId="0" applyNumberFormat="1" applyFont="1" applyFill="1" applyBorder="1" applyAlignment="1">
      <alignment horizontal="right" vertical="center" wrapText="1"/>
    </xf>
    <xf numFmtId="4" fontId="21" fillId="0" borderId="23" xfId="0" applyNumberFormat="1" applyFont="1" applyFill="1" applyBorder="1" applyAlignment="1">
      <alignment/>
    </xf>
    <xf numFmtId="1" fontId="21" fillId="0" borderId="44" xfId="0" applyNumberFormat="1" applyFont="1" applyFill="1" applyBorder="1" applyAlignment="1">
      <alignment horizontal="left" wrapText="1"/>
    </xf>
    <xf numFmtId="1" fontId="21" fillId="0" borderId="37" xfId="0" applyNumberFormat="1" applyFont="1" applyFill="1" applyBorder="1" applyAlignment="1">
      <alignment horizontal="left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96202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981075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97155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36</xdr:row>
      <xdr:rowOff>19050</xdr:rowOff>
    </xdr:from>
    <xdr:to>
      <xdr:col>1</xdr:col>
      <xdr:colOff>0</xdr:colOff>
      <xdr:row>38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410325"/>
          <a:ext cx="96202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19050</xdr:rowOff>
    </xdr:from>
    <xdr:to>
      <xdr:col>0</xdr:col>
      <xdr:colOff>981075</xdr:colOff>
      <xdr:row>38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410325"/>
          <a:ext cx="97155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68</xdr:row>
      <xdr:rowOff>19050</xdr:rowOff>
    </xdr:from>
    <xdr:to>
      <xdr:col>1</xdr:col>
      <xdr:colOff>0</xdr:colOff>
      <xdr:row>70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2439650"/>
          <a:ext cx="962025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68</xdr:row>
      <xdr:rowOff>19050</xdr:rowOff>
    </xdr:from>
    <xdr:to>
      <xdr:col>0</xdr:col>
      <xdr:colOff>981075</xdr:colOff>
      <xdr:row>70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2439650"/>
          <a:ext cx="9715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H24" sqref="H24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54" customWidth="1"/>
    <col min="5" max="5" width="44.7109375" style="3" customWidth="1"/>
    <col min="6" max="6" width="16.00390625" style="3" bestFit="1" customWidth="1"/>
    <col min="7" max="7" width="17.28125" style="3" customWidth="1"/>
    <col min="8" max="8" width="16.7109375" style="3" customWidth="1"/>
    <col min="9" max="16384" width="11.421875" style="3" customWidth="1"/>
  </cols>
  <sheetData>
    <row r="1" spans="1:8" ht="48" customHeight="1">
      <c r="A1" s="137" t="s">
        <v>146</v>
      </c>
      <c r="B1" s="137"/>
      <c r="C1" s="137"/>
      <c r="D1" s="137"/>
      <c r="E1" s="137"/>
      <c r="F1" s="137"/>
      <c r="G1" s="137"/>
      <c r="H1" s="137"/>
    </row>
    <row r="2" spans="1:8" s="42" customFormat="1" ht="26.25" customHeight="1">
      <c r="A2" s="137" t="s">
        <v>39</v>
      </c>
      <c r="B2" s="137"/>
      <c r="C2" s="137"/>
      <c r="D2" s="137"/>
      <c r="E2" s="137"/>
      <c r="F2" s="137"/>
      <c r="G2" s="138"/>
      <c r="H2" s="138"/>
    </row>
    <row r="3" spans="1:8" ht="25.5" customHeight="1">
      <c r="A3" s="137"/>
      <c r="B3" s="137"/>
      <c r="C3" s="137"/>
      <c r="D3" s="137"/>
      <c r="E3" s="137"/>
      <c r="F3" s="137"/>
      <c r="G3" s="137"/>
      <c r="H3" s="139"/>
    </row>
    <row r="4" spans="1:5" ht="9" customHeight="1" hidden="1">
      <c r="A4" s="43"/>
      <c r="B4" s="44"/>
      <c r="C4" s="44"/>
      <c r="D4" s="44"/>
      <c r="E4" s="44"/>
    </row>
    <row r="5" spans="1:8" s="37" customFormat="1" ht="42" customHeight="1">
      <c r="A5" s="45"/>
      <c r="B5" s="46"/>
      <c r="C5" s="46"/>
      <c r="D5" s="47"/>
      <c r="E5" s="48"/>
      <c r="F5" s="49" t="s">
        <v>147</v>
      </c>
      <c r="G5" s="49" t="s">
        <v>130</v>
      </c>
      <c r="H5" s="49" t="s">
        <v>148</v>
      </c>
    </row>
    <row r="6" spans="1:8" ht="15.75" customHeight="1">
      <c r="A6" s="143" t="s">
        <v>40</v>
      </c>
      <c r="B6" s="133"/>
      <c r="C6" s="133"/>
      <c r="D6" s="133"/>
      <c r="E6" s="144"/>
      <c r="F6" s="70">
        <f>F7+F8</f>
        <v>16058707.88</v>
      </c>
      <c r="G6" s="70">
        <f>G7+G8</f>
        <v>16058707.88</v>
      </c>
      <c r="H6" s="70">
        <f>H7+H8</f>
        <v>16058707.88</v>
      </c>
    </row>
    <row r="7" spans="1:8" ht="15.75" customHeight="1">
      <c r="A7" s="134" t="s">
        <v>0</v>
      </c>
      <c r="B7" s="135"/>
      <c r="C7" s="135"/>
      <c r="D7" s="135"/>
      <c r="E7" s="136"/>
      <c r="F7" s="71">
        <v>16058707.88</v>
      </c>
      <c r="G7" s="71">
        <v>16058707.88</v>
      </c>
      <c r="H7" s="71">
        <v>16058707.88</v>
      </c>
    </row>
    <row r="8" spans="1:8" ht="15.75">
      <c r="A8" s="140" t="s">
        <v>1</v>
      </c>
      <c r="B8" s="136"/>
      <c r="C8" s="136"/>
      <c r="D8" s="136"/>
      <c r="E8" s="136"/>
      <c r="F8" s="71"/>
      <c r="G8" s="71"/>
      <c r="H8" s="71"/>
    </row>
    <row r="9" spans="1:8" ht="15.75">
      <c r="A9" s="62" t="s">
        <v>41</v>
      </c>
      <c r="B9" s="76"/>
      <c r="C9" s="76"/>
      <c r="D9" s="76"/>
      <c r="E9" s="76"/>
      <c r="F9" s="72">
        <f>F10+F11</f>
        <v>16134307.88</v>
      </c>
      <c r="G9" s="72">
        <f>G10+G11</f>
        <v>16058707.88</v>
      </c>
      <c r="H9" s="72">
        <f>H10+H11</f>
        <v>16058707.88</v>
      </c>
    </row>
    <row r="10" spans="1:8" ht="15.75" customHeight="1">
      <c r="A10" s="141" t="s">
        <v>2</v>
      </c>
      <c r="B10" s="135"/>
      <c r="C10" s="135"/>
      <c r="D10" s="135"/>
      <c r="E10" s="142"/>
      <c r="F10" s="73">
        <v>14918807.88</v>
      </c>
      <c r="G10" s="73">
        <v>14843207.88</v>
      </c>
      <c r="H10" s="73">
        <v>14843207.88</v>
      </c>
    </row>
    <row r="11" spans="1:8" ht="15.75">
      <c r="A11" s="140" t="s">
        <v>3</v>
      </c>
      <c r="B11" s="136"/>
      <c r="C11" s="136"/>
      <c r="D11" s="136"/>
      <c r="E11" s="136"/>
      <c r="F11" s="73">
        <v>1215500</v>
      </c>
      <c r="G11" s="73">
        <v>1215500</v>
      </c>
      <c r="H11" s="73">
        <v>1215500</v>
      </c>
    </row>
    <row r="12" spans="1:8" ht="15.75" customHeight="1">
      <c r="A12" s="132" t="s">
        <v>4</v>
      </c>
      <c r="B12" s="133"/>
      <c r="C12" s="133"/>
      <c r="D12" s="133"/>
      <c r="E12" s="133"/>
      <c r="F12" s="70">
        <f>+F6-F9</f>
        <v>-75600</v>
      </c>
      <c r="G12" s="70">
        <f>+G6-G9</f>
        <v>0</v>
      </c>
      <c r="H12" s="70">
        <f>+H6-H9</f>
        <v>0</v>
      </c>
    </row>
    <row r="13" spans="1:8" ht="18">
      <c r="A13" s="137"/>
      <c r="B13" s="145"/>
      <c r="C13" s="145"/>
      <c r="D13" s="145"/>
      <c r="E13" s="145"/>
      <c r="F13" s="139"/>
      <c r="G13" s="139"/>
      <c r="H13" s="139"/>
    </row>
    <row r="14" spans="1:8" ht="25.5">
      <c r="A14" s="45"/>
      <c r="B14" s="46"/>
      <c r="C14" s="46"/>
      <c r="D14" s="47"/>
      <c r="E14" s="48"/>
      <c r="F14" s="49" t="s">
        <v>147</v>
      </c>
      <c r="G14" s="49" t="s">
        <v>130</v>
      </c>
      <c r="H14" s="49" t="s">
        <v>148</v>
      </c>
    </row>
    <row r="15" spans="1:8" ht="31.5" customHeight="1">
      <c r="A15" s="148" t="s">
        <v>100</v>
      </c>
      <c r="B15" s="149"/>
      <c r="C15" s="149"/>
      <c r="D15" s="149"/>
      <c r="E15" s="150"/>
      <c r="F15" s="131">
        <v>75600</v>
      </c>
      <c r="G15" s="79"/>
      <c r="H15" s="49"/>
    </row>
    <row r="16" spans="1:8" ht="34.5" customHeight="1">
      <c r="A16" s="146" t="s">
        <v>99</v>
      </c>
      <c r="B16" s="146"/>
      <c r="C16" s="146"/>
      <c r="D16" s="146"/>
      <c r="E16" s="146"/>
      <c r="F16" s="74">
        <v>75600</v>
      </c>
      <c r="G16" s="74">
        <v>0</v>
      </c>
      <c r="H16" s="73">
        <v>0</v>
      </c>
    </row>
    <row r="17" spans="1:8" ht="18">
      <c r="A17" s="147"/>
      <c r="B17" s="145"/>
      <c r="C17" s="145"/>
      <c r="D17" s="145"/>
      <c r="E17" s="145"/>
      <c r="F17" s="139"/>
      <c r="G17" s="139"/>
      <c r="H17" s="139"/>
    </row>
    <row r="18" spans="1:8" ht="25.5">
      <c r="A18" s="45"/>
      <c r="B18" s="46"/>
      <c r="C18" s="46"/>
      <c r="D18" s="47"/>
      <c r="E18" s="48"/>
      <c r="F18" s="49" t="s">
        <v>147</v>
      </c>
      <c r="G18" s="49" t="s">
        <v>130</v>
      </c>
      <c r="H18" s="49" t="s">
        <v>148</v>
      </c>
    </row>
    <row r="19" spans="1:8" ht="15.75" customHeight="1">
      <c r="A19" s="134" t="s">
        <v>5</v>
      </c>
      <c r="B19" s="135"/>
      <c r="C19" s="135"/>
      <c r="D19" s="135"/>
      <c r="E19" s="135"/>
      <c r="F19" s="71"/>
      <c r="G19" s="71"/>
      <c r="H19" s="71"/>
    </row>
    <row r="20" spans="1:8" ht="15.75" customHeight="1">
      <c r="A20" s="134" t="s">
        <v>6</v>
      </c>
      <c r="B20" s="135"/>
      <c r="C20" s="135"/>
      <c r="D20" s="135"/>
      <c r="E20" s="135"/>
      <c r="F20" s="71"/>
      <c r="G20" s="71"/>
      <c r="H20" s="71"/>
    </row>
    <row r="21" spans="1:8" ht="15.75" customHeight="1">
      <c r="A21" s="141" t="s">
        <v>7</v>
      </c>
      <c r="B21" s="135"/>
      <c r="C21" s="135"/>
      <c r="D21" s="135"/>
      <c r="E21" s="135"/>
      <c r="F21" s="71"/>
      <c r="G21" s="71"/>
      <c r="H21" s="71"/>
    </row>
    <row r="22" spans="1:8" ht="18">
      <c r="A22" s="51"/>
      <c r="B22" s="52"/>
      <c r="C22" s="50"/>
      <c r="D22" s="53"/>
      <c r="E22" s="52"/>
      <c r="F22" s="75"/>
      <c r="G22" s="75"/>
      <c r="H22" s="75"/>
    </row>
    <row r="23" spans="1:8" ht="15.75" customHeight="1">
      <c r="A23" s="141" t="s">
        <v>8</v>
      </c>
      <c r="B23" s="135"/>
      <c r="C23" s="135"/>
      <c r="D23" s="135"/>
      <c r="E23" s="135"/>
      <c r="F23" s="71">
        <v>0</v>
      </c>
      <c r="G23" s="71">
        <v>0</v>
      </c>
      <c r="H23" s="71">
        <v>0</v>
      </c>
    </row>
  </sheetData>
  <sheetProtection/>
  <mergeCells count="17">
    <mergeCell ref="A13:H13"/>
    <mergeCell ref="A23:E23"/>
    <mergeCell ref="A19:E19"/>
    <mergeCell ref="A20:E20"/>
    <mergeCell ref="A21:E21"/>
    <mergeCell ref="A16:E16"/>
    <mergeCell ref="A17:H17"/>
    <mergeCell ref="A15:E15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9"/>
  <sheetViews>
    <sheetView zoomScalePageLayoutView="0" workbookViewId="0" topLeftCell="A50">
      <selection activeCell="C65" sqref="C65"/>
    </sheetView>
  </sheetViews>
  <sheetFormatPr defaultColWidth="11.421875" defaultRowHeight="12.75"/>
  <cols>
    <col min="1" max="1" width="14.7109375" style="14" customWidth="1"/>
    <col min="2" max="2" width="13.28125" style="14" customWidth="1"/>
    <col min="3" max="3" width="13.7109375" style="14" customWidth="1"/>
    <col min="4" max="4" width="11.57421875" style="38" customWidth="1"/>
    <col min="5" max="5" width="12.8515625" style="38" customWidth="1"/>
    <col min="6" max="6" width="12.28125" style="38" customWidth="1"/>
    <col min="7" max="7" width="13.140625" style="3" customWidth="1"/>
    <col min="8" max="8" width="10.28125" style="3" customWidth="1"/>
    <col min="9" max="9" width="11.00390625" style="3" customWidth="1"/>
    <col min="10" max="10" width="17.57421875" style="3" customWidth="1"/>
    <col min="11" max="11" width="7.8515625" style="3" customWidth="1"/>
    <col min="12" max="12" width="14.28125" style="3" customWidth="1"/>
    <col min="13" max="13" width="7.8515625" style="3" customWidth="1"/>
    <col min="14" max="16384" width="11.421875" style="3" customWidth="1"/>
  </cols>
  <sheetData>
    <row r="1" spans="1:10" ht="24" customHeight="1">
      <c r="A1" s="137" t="s">
        <v>9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s="1" customFormat="1" ht="13.5" thickBot="1">
      <c r="A2" s="9"/>
      <c r="J2" s="10" t="s">
        <v>10</v>
      </c>
    </row>
    <row r="3" spans="1:10" s="1" customFormat="1" ht="29.25" customHeight="1" thickBot="1">
      <c r="A3" s="59" t="s">
        <v>11</v>
      </c>
      <c r="B3" s="156" t="s">
        <v>125</v>
      </c>
      <c r="C3" s="157"/>
      <c r="D3" s="157"/>
      <c r="E3" s="157"/>
      <c r="F3" s="157"/>
      <c r="G3" s="157"/>
      <c r="H3" s="157"/>
      <c r="I3" s="157"/>
      <c r="J3" s="158"/>
    </row>
    <row r="4" spans="1:10" s="1" customFormat="1" ht="102">
      <c r="A4" s="183" t="s">
        <v>12</v>
      </c>
      <c r="B4" s="184" t="s">
        <v>76</v>
      </c>
      <c r="C4" s="185" t="s">
        <v>13</v>
      </c>
      <c r="D4" s="185" t="s">
        <v>14</v>
      </c>
      <c r="E4" s="185" t="s">
        <v>94</v>
      </c>
      <c r="F4" s="185" t="s">
        <v>95</v>
      </c>
      <c r="G4" s="185" t="s">
        <v>96</v>
      </c>
      <c r="H4" s="185" t="s">
        <v>15</v>
      </c>
      <c r="I4" s="185" t="s">
        <v>16</v>
      </c>
      <c r="J4" s="186" t="s">
        <v>17</v>
      </c>
    </row>
    <row r="5" spans="1:10" s="1" customFormat="1" ht="12.75">
      <c r="A5" s="187">
        <v>633</v>
      </c>
      <c r="B5" s="188"/>
      <c r="C5" s="189"/>
      <c r="D5" s="190"/>
      <c r="E5" s="190"/>
      <c r="F5" s="190"/>
      <c r="G5" s="191"/>
      <c r="H5" s="191"/>
      <c r="I5" s="191"/>
      <c r="J5" s="191"/>
    </row>
    <row r="6" spans="1:10" s="1" customFormat="1" ht="0.75" customHeight="1">
      <c r="A6" s="187">
        <v>6331</v>
      </c>
      <c r="B6" s="188"/>
      <c r="C6" s="189"/>
      <c r="D6" s="190"/>
      <c r="E6" s="190"/>
      <c r="F6" s="190"/>
      <c r="G6" s="191"/>
      <c r="H6" s="191"/>
      <c r="I6" s="191"/>
      <c r="J6" s="191"/>
    </row>
    <row r="7" spans="1:10" s="1" customFormat="1" ht="12" customHeight="1">
      <c r="A7" s="187">
        <v>634</v>
      </c>
      <c r="B7" s="188"/>
      <c r="C7" s="189"/>
      <c r="D7" s="190"/>
      <c r="E7" s="190"/>
      <c r="F7" s="190">
        <f>F8</f>
        <v>108500</v>
      </c>
      <c r="G7" s="191"/>
      <c r="H7" s="191"/>
      <c r="I7" s="191"/>
      <c r="J7" s="191"/>
    </row>
    <row r="8" spans="1:10" s="1" customFormat="1" ht="12.75" hidden="1">
      <c r="A8" s="187">
        <v>6341</v>
      </c>
      <c r="B8" s="188"/>
      <c r="C8" s="189"/>
      <c r="D8" s="190"/>
      <c r="E8" s="190"/>
      <c r="F8" s="190">
        <v>108500</v>
      </c>
      <c r="G8" s="191"/>
      <c r="H8" s="191"/>
      <c r="I8" s="191"/>
      <c r="J8" s="191"/>
    </row>
    <row r="9" spans="1:10" s="1" customFormat="1" ht="12" customHeight="1">
      <c r="A9" s="187">
        <v>636</v>
      </c>
      <c r="B9" s="188"/>
      <c r="C9" s="189"/>
      <c r="D9" s="190"/>
      <c r="E9" s="190">
        <f>E10+E11</f>
        <v>12522600</v>
      </c>
      <c r="F9" s="190"/>
      <c r="G9" s="191">
        <f>G10</f>
        <v>254740</v>
      </c>
      <c r="H9" s="191"/>
      <c r="I9" s="191"/>
      <c r="J9" s="191"/>
    </row>
    <row r="10" spans="1:10" s="1" customFormat="1" ht="12.75" customHeight="1" hidden="1">
      <c r="A10" s="187">
        <v>6361</v>
      </c>
      <c r="B10" s="188"/>
      <c r="C10" s="189"/>
      <c r="D10" s="190"/>
      <c r="E10" s="190">
        <v>12227600</v>
      </c>
      <c r="F10" s="190"/>
      <c r="G10" s="191">
        <v>254740</v>
      </c>
      <c r="H10" s="191"/>
      <c r="I10" s="191"/>
      <c r="J10" s="191"/>
    </row>
    <row r="11" spans="1:10" s="1" customFormat="1" ht="12.75" customHeight="1" hidden="1">
      <c r="A11" s="187">
        <v>6362</v>
      </c>
      <c r="B11" s="188"/>
      <c r="C11" s="189"/>
      <c r="D11" s="190"/>
      <c r="E11" s="190">
        <v>295000</v>
      </c>
      <c r="F11" s="190"/>
      <c r="G11" s="191"/>
      <c r="H11" s="191"/>
      <c r="I11" s="191"/>
      <c r="J11" s="191"/>
    </row>
    <row r="12" spans="1:10" s="1" customFormat="1" ht="12.75">
      <c r="A12" s="187">
        <v>641</v>
      </c>
      <c r="B12" s="188"/>
      <c r="C12" s="189"/>
      <c r="D12" s="190"/>
      <c r="E12" s="190"/>
      <c r="F12" s="190"/>
      <c r="G12" s="191"/>
      <c r="H12" s="191"/>
      <c r="I12" s="191"/>
      <c r="J12" s="191"/>
    </row>
    <row r="13" spans="1:10" s="1" customFormat="1" ht="0.75" customHeight="1">
      <c r="A13" s="187">
        <v>6413</v>
      </c>
      <c r="B13" s="188"/>
      <c r="C13" s="189"/>
      <c r="D13" s="190"/>
      <c r="E13" s="190"/>
      <c r="F13" s="190"/>
      <c r="G13" s="191"/>
      <c r="H13" s="191"/>
      <c r="I13" s="191"/>
      <c r="J13" s="191"/>
    </row>
    <row r="14" spans="1:10" s="1" customFormat="1" ht="12.75">
      <c r="A14" s="187">
        <v>652</v>
      </c>
      <c r="B14" s="188"/>
      <c r="C14" s="189"/>
      <c r="D14" s="190">
        <f>D15</f>
        <v>704260</v>
      </c>
      <c r="E14" s="190"/>
      <c r="F14" s="190"/>
      <c r="G14" s="191">
        <f>G15</f>
        <v>113500</v>
      </c>
      <c r="H14" s="191">
        <f>H15</f>
        <v>29000</v>
      </c>
      <c r="I14" s="191">
        <f>I15</f>
        <v>3000</v>
      </c>
      <c r="J14" s="191"/>
    </row>
    <row r="15" spans="1:10" s="1" customFormat="1" ht="12.75" hidden="1">
      <c r="A15" s="187">
        <v>6526</v>
      </c>
      <c r="B15" s="188"/>
      <c r="C15" s="189"/>
      <c r="D15" s="190">
        <v>704260</v>
      </c>
      <c r="E15" s="190"/>
      <c r="F15" s="190"/>
      <c r="G15" s="191">
        <v>113500</v>
      </c>
      <c r="H15" s="191">
        <v>29000</v>
      </c>
      <c r="I15" s="191">
        <v>3000</v>
      </c>
      <c r="J15" s="191"/>
    </row>
    <row r="16" spans="1:10" s="1" customFormat="1" ht="12" customHeight="1">
      <c r="A16" s="187">
        <v>661</v>
      </c>
      <c r="B16" s="192"/>
      <c r="C16" s="189">
        <f>C17</f>
        <v>50500</v>
      </c>
      <c r="D16" s="189"/>
      <c r="E16" s="189"/>
      <c r="F16" s="189"/>
      <c r="G16" s="189"/>
      <c r="H16" s="189"/>
      <c r="I16" s="189"/>
      <c r="J16" s="189"/>
    </row>
    <row r="17" spans="1:10" s="1" customFormat="1" ht="12.75" hidden="1">
      <c r="A17" s="187">
        <v>6615</v>
      </c>
      <c r="B17" s="192"/>
      <c r="C17" s="189">
        <v>50500</v>
      </c>
      <c r="D17" s="189"/>
      <c r="E17" s="189"/>
      <c r="F17" s="189"/>
      <c r="G17" s="189"/>
      <c r="H17" s="189"/>
      <c r="I17" s="189"/>
      <c r="J17" s="189"/>
    </row>
    <row r="18" spans="1:10" s="1" customFormat="1" ht="12.75">
      <c r="A18" s="187">
        <v>663</v>
      </c>
      <c r="B18" s="192"/>
      <c r="C18" s="189"/>
      <c r="D18" s="189"/>
      <c r="E18" s="189"/>
      <c r="F18" s="189"/>
      <c r="G18" s="189"/>
      <c r="H18" s="189">
        <f>H19+H20</f>
        <v>17000</v>
      </c>
      <c r="I18" s="189"/>
      <c r="J18" s="189"/>
    </row>
    <row r="19" spans="1:10" s="1" customFormat="1" ht="0.75" customHeight="1">
      <c r="A19" s="187">
        <v>6631</v>
      </c>
      <c r="B19" s="192"/>
      <c r="C19" s="189"/>
      <c r="D19" s="189"/>
      <c r="E19" s="189"/>
      <c r="F19" s="189"/>
      <c r="G19" s="189"/>
      <c r="H19" s="189">
        <v>7000</v>
      </c>
      <c r="I19" s="189"/>
      <c r="J19" s="189"/>
    </row>
    <row r="20" spans="1:10" s="1" customFormat="1" ht="12.75" hidden="1">
      <c r="A20" s="187">
        <v>6632</v>
      </c>
      <c r="B20" s="192"/>
      <c r="C20" s="189"/>
      <c r="D20" s="189"/>
      <c r="E20" s="189"/>
      <c r="F20" s="189"/>
      <c r="G20" s="189"/>
      <c r="H20" s="189">
        <v>10000</v>
      </c>
      <c r="I20" s="189"/>
      <c r="J20" s="189"/>
    </row>
    <row r="21" spans="1:10" s="1" customFormat="1" ht="12.75">
      <c r="A21" s="187">
        <v>671</v>
      </c>
      <c r="B21" s="192">
        <f>B22+B23</f>
        <v>2255607.88</v>
      </c>
      <c r="C21" s="189"/>
      <c r="D21" s="189"/>
      <c r="E21" s="189"/>
      <c r="F21" s="189"/>
      <c r="G21" s="189"/>
      <c r="H21" s="189"/>
      <c r="I21" s="189"/>
      <c r="J21" s="189"/>
    </row>
    <row r="22" spans="1:10" s="1" customFormat="1" ht="2.25" customHeight="1" thickBot="1">
      <c r="A22" s="11">
        <v>6711</v>
      </c>
      <c r="B22" s="65">
        <v>1390607.88</v>
      </c>
      <c r="C22" s="64"/>
      <c r="D22" s="64"/>
      <c r="E22" s="64"/>
      <c r="F22" s="64"/>
      <c r="G22" s="64"/>
      <c r="H22" s="64"/>
      <c r="I22" s="66"/>
      <c r="J22" s="67"/>
    </row>
    <row r="23" spans="1:10" s="1" customFormat="1" ht="13.5" hidden="1" thickBot="1">
      <c r="A23" s="11">
        <v>6712</v>
      </c>
      <c r="B23" s="65">
        <v>865000</v>
      </c>
      <c r="C23" s="64"/>
      <c r="D23" s="64"/>
      <c r="E23" s="64"/>
      <c r="F23" s="64"/>
      <c r="G23" s="64"/>
      <c r="H23" s="64"/>
      <c r="I23" s="66"/>
      <c r="J23" s="67"/>
    </row>
    <row r="24" spans="1:11" s="1" customFormat="1" ht="30" customHeight="1" thickBot="1">
      <c r="A24" s="12" t="s">
        <v>18</v>
      </c>
      <c r="B24" s="68">
        <f aca="true" t="shared" si="0" ref="B24:J24">B5+B7+B9+B12+B14+B16+B18+B21</f>
        <v>2255607.88</v>
      </c>
      <c r="C24" s="68">
        <f t="shared" si="0"/>
        <v>50500</v>
      </c>
      <c r="D24" s="68">
        <f t="shared" si="0"/>
        <v>704260</v>
      </c>
      <c r="E24" s="68">
        <f>E5+E7+E9+E12+E14+E16+E18+E21</f>
        <v>12522600</v>
      </c>
      <c r="F24" s="68">
        <f t="shared" si="0"/>
        <v>108500</v>
      </c>
      <c r="G24" s="68">
        <f t="shared" si="0"/>
        <v>368240</v>
      </c>
      <c r="H24" s="68">
        <f t="shared" si="0"/>
        <v>46000</v>
      </c>
      <c r="I24" s="68">
        <f t="shared" si="0"/>
        <v>3000</v>
      </c>
      <c r="J24" s="68">
        <f t="shared" si="0"/>
        <v>0</v>
      </c>
      <c r="K24" s="123"/>
    </row>
    <row r="25" spans="1:10" s="1" customFormat="1" ht="38.25" customHeight="1" thickBot="1">
      <c r="A25" s="69" t="s">
        <v>127</v>
      </c>
      <c r="B25" s="151">
        <f>B24+C24+D24+E24+F24+G24+H24+I24</f>
        <v>16058707.879999999</v>
      </c>
      <c r="C25" s="152"/>
      <c r="D25" s="152"/>
      <c r="E25" s="152"/>
      <c r="F25" s="152"/>
      <c r="G25" s="152"/>
      <c r="H25" s="152"/>
      <c r="I25" s="152"/>
      <c r="J25" s="153"/>
    </row>
    <row r="26" spans="1:10" s="1" customFormat="1" ht="12" customHeight="1">
      <c r="A26" s="125"/>
      <c r="B26" s="126"/>
      <c r="C26" s="126"/>
      <c r="D26" s="126"/>
      <c r="E26" s="126"/>
      <c r="F26" s="126"/>
      <c r="G26" s="126"/>
      <c r="H26" s="126"/>
      <c r="I26" s="126"/>
      <c r="J26" s="126"/>
    </row>
    <row r="27" spans="1:10" s="1" customFormat="1" ht="12" customHeight="1">
      <c r="A27" s="125"/>
      <c r="B27" s="126"/>
      <c r="C27" s="126"/>
      <c r="D27" s="126"/>
      <c r="E27" s="126"/>
      <c r="F27" s="126"/>
      <c r="G27" s="126"/>
      <c r="H27" s="126"/>
      <c r="I27" s="126"/>
      <c r="J27" s="126"/>
    </row>
    <row r="28" spans="1:10" s="1" customFormat="1" ht="12" customHeight="1">
      <c r="A28" s="125"/>
      <c r="B28" s="126"/>
      <c r="C28" s="126"/>
      <c r="D28" s="126"/>
      <c r="E28" s="126"/>
      <c r="F28" s="126"/>
      <c r="G28" s="126"/>
      <c r="H28" s="126"/>
      <c r="I28" s="126"/>
      <c r="J28" s="126"/>
    </row>
    <row r="29" spans="1:10" s="1" customFormat="1" ht="12" customHeight="1">
      <c r="A29" s="125"/>
      <c r="B29" s="126"/>
      <c r="C29" s="126"/>
      <c r="D29" s="126"/>
      <c r="E29" s="126"/>
      <c r="F29" s="126"/>
      <c r="G29" s="126"/>
      <c r="H29" s="126"/>
      <c r="I29" s="126"/>
      <c r="J29" s="126"/>
    </row>
    <row r="30" spans="1:10" s="1" customFormat="1" ht="12" customHeight="1">
      <c r="A30" s="125"/>
      <c r="B30" s="126"/>
      <c r="C30" s="126"/>
      <c r="D30" s="126"/>
      <c r="E30" s="126"/>
      <c r="F30" s="126"/>
      <c r="G30" s="126"/>
      <c r="H30" s="126"/>
      <c r="I30" s="126"/>
      <c r="J30" s="126"/>
    </row>
    <row r="31" spans="1:10" s="1" customFormat="1" ht="12" customHeight="1">
      <c r="A31" s="125"/>
      <c r="B31" s="126"/>
      <c r="C31" s="126"/>
      <c r="D31" s="126"/>
      <c r="E31" s="126"/>
      <c r="F31" s="126"/>
      <c r="G31" s="126"/>
      <c r="H31" s="126"/>
      <c r="I31" s="126"/>
      <c r="J31" s="126"/>
    </row>
    <row r="32" spans="1:10" s="1" customFormat="1" ht="12" customHeight="1">
      <c r="A32" s="125"/>
      <c r="B32" s="126"/>
      <c r="C32" s="126"/>
      <c r="D32" s="126"/>
      <c r="E32" s="126"/>
      <c r="F32" s="126"/>
      <c r="G32" s="126"/>
      <c r="H32" s="126"/>
      <c r="I32" s="126"/>
      <c r="J32" s="126"/>
    </row>
    <row r="33" spans="1:10" s="1" customFormat="1" ht="12" customHeight="1">
      <c r="A33" s="125"/>
      <c r="B33" s="126"/>
      <c r="C33" s="126"/>
      <c r="D33" s="126"/>
      <c r="E33" s="126"/>
      <c r="F33" s="126"/>
      <c r="G33" s="126"/>
      <c r="H33" s="126"/>
      <c r="I33" s="126"/>
      <c r="J33" s="126"/>
    </row>
    <row r="34" spans="1:10" s="1" customFormat="1" ht="28.5" customHeight="1">
      <c r="A34" s="125"/>
      <c r="B34" s="126"/>
      <c r="C34" s="126"/>
      <c r="D34" s="126"/>
      <c r="E34" s="126"/>
      <c r="F34" s="126"/>
      <c r="G34" s="126"/>
      <c r="H34" s="126"/>
      <c r="I34" s="126"/>
      <c r="J34" s="126"/>
    </row>
    <row r="35" spans="1:10" ht="24" customHeight="1">
      <c r="A35" s="6"/>
      <c r="B35" s="61"/>
      <c r="C35" s="6"/>
      <c r="D35" s="7"/>
      <c r="E35" s="7"/>
      <c r="F35" s="7"/>
      <c r="G35" s="13"/>
      <c r="J35" s="10"/>
    </row>
    <row r="36" spans="1:10" ht="13.5" thickBot="1">
      <c r="A36" s="9"/>
      <c r="B36" s="1"/>
      <c r="C36" s="1"/>
      <c r="D36" s="1"/>
      <c r="E36" s="1"/>
      <c r="F36" s="1"/>
      <c r="G36" s="1"/>
      <c r="H36" s="1"/>
      <c r="I36" s="1"/>
      <c r="J36" s="10" t="s">
        <v>10</v>
      </c>
    </row>
    <row r="37" spans="1:10" ht="26.25" thickBot="1">
      <c r="A37" s="59" t="s">
        <v>11</v>
      </c>
      <c r="B37" s="156" t="s">
        <v>126</v>
      </c>
      <c r="C37" s="157"/>
      <c r="D37" s="157"/>
      <c r="E37" s="157"/>
      <c r="F37" s="157"/>
      <c r="G37" s="157"/>
      <c r="H37" s="157"/>
      <c r="I37" s="157"/>
      <c r="J37" s="158"/>
    </row>
    <row r="38" spans="1:10" ht="102">
      <c r="A38" s="183" t="s">
        <v>12</v>
      </c>
      <c r="B38" s="184" t="s">
        <v>76</v>
      </c>
      <c r="C38" s="185" t="s">
        <v>13</v>
      </c>
      <c r="D38" s="185" t="s">
        <v>14</v>
      </c>
      <c r="E38" s="185" t="s">
        <v>94</v>
      </c>
      <c r="F38" s="185" t="s">
        <v>95</v>
      </c>
      <c r="G38" s="185" t="s">
        <v>96</v>
      </c>
      <c r="H38" s="185" t="s">
        <v>15</v>
      </c>
      <c r="I38" s="185" t="s">
        <v>16</v>
      </c>
      <c r="J38" s="186" t="s">
        <v>17</v>
      </c>
    </row>
    <row r="39" spans="1:10" ht="12" customHeight="1">
      <c r="A39" s="187">
        <v>633</v>
      </c>
      <c r="B39" s="188"/>
      <c r="C39" s="189"/>
      <c r="D39" s="190"/>
      <c r="E39" s="190"/>
      <c r="F39" s="190"/>
      <c r="G39" s="191"/>
      <c r="H39" s="191"/>
      <c r="I39" s="191"/>
      <c r="J39" s="191"/>
    </row>
    <row r="40" spans="1:10" ht="12.75" hidden="1">
      <c r="A40" s="187">
        <v>6331</v>
      </c>
      <c r="B40" s="188"/>
      <c r="C40" s="189"/>
      <c r="D40" s="190"/>
      <c r="E40" s="190"/>
      <c r="F40" s="190"/>
      <c r="G40" s="191"/>
      <c r="H40" s="191"/>
      <c r="I40" s="191"/>
      <c r="J40" s="191"/>
    </row>
    <row r="41" spans="1:10" ht="12.75">
      <c r="A41" s="187">
        <v>634</v>
      </c>
      <c r="B41" s="188"/>
      <c r="C41" s="189"/>
      <c r="D41" s="190"/>
      <c r="E41" s="190"/>
      <c r="F41" s="190">
        <f>F42</f>
        <v>108500</v>
      </c>
      <c r="G41" s="191"/>
      <c r="H41" s="191"/>
      <c r="I41" s="191"/>
      <c r="J41" s="191"/>
    </row>
    <row r="42" spans="1:10" ht="0.75" customHeight="1">
      <c r="A42" s="187">
        <v>6341</v>
      </c>
      <c r="B42" s="188"/>
      <c r="C42" s="189"/>
      <c r="D42" s="190"/>
      <c r="E42" s="190"/>
      <c r="F42" s="190">
        <v>108500</v>
      </c>
      <c r="G42" s="191"/>
      <c r="H42" s="191"/>
      <c r="I42" s="191"/>
      <c r="J42" s="191"/>
    </row>
    <row r="43" spans="1:10" ht="12.75">
      <c r="A43" s="187">
        <v>636</v>
      </c>
      <c r="B43" s="188"/>
      <c r="C43" s="189"/>
      <c r="D43" s="190"/>
      <c r="E43" s="190">
        <f>E44+E45</f>
        <v>12522600</v>
      </c>
      <c r="F43" s="190"/>
      <c r="G43" s="191">
        <f>G44</f>
        <v>254740</v>
      </c>
      <c r="H43" s="191"/>
      <c r="I43" s="191"/>
      <c r="J43" s="191"/>
    </row>
    <row r="44" spans="1:10" ht="0.75" customHeight="1">
      <c r="A44" s="187">
        <v>6361</v>
      </c>
      <c r="B44" s="188"/>
      <c r="C44" s="189"/>
      <c r="D44" s="190"/>
      <c r="E44" s="190">
        <v>12227600</v>
      </c>
      <c r="F44" s="190"/>
      <c r="G44" s="191">
        <v>254740</v>
      </c>
      <c r="H44" s="191"/>
      <c r="I44" s="191"/>
      <c r="J44" s="191"/>
    </row>
    <row r="45" spans="1:10" ht="12.75" hidden="1">
      <c r="A45" s="187">
        <v>6362</v>
      </c>
      <c r="B45" s="188"/>
      <c r="C45" s="189"/>
      <c r="D45" s="190"/>
      <c r="E45" s="190">
        <v>295000</v>
      </c>
      <c r="F45" s="190"/>
      <c r="G45" s="191"/>
      <c r="H45" s="191"/>
      <c r="I45" s="191"/>
      <c r="J45" s="191"/>
    </row>
    <row r="46" spans="1:10" ht="12.75">
      <c r="A46" s="187">
        <v>641</v>
      </c>
      <c r="B46" s="188"/>
      <c r="C46" s="189"/>
      <c r="D46" s="190"/>
      <c r="E46" s="190"/>
      <c r="F46" s="190"/>
      <c r="G46" s="191"/>
      <c r="H46" s="191"/>
      <c r="I46" s="191"/>
      <c r="J46" s="191"/>
    </row>
    <row r="47" spans="1:10" ht="0.75" customHeight="1">
      <c r="A47" s="187">
        <v>6413</v>
      </c>
      <c r="B47" s="188"/>
      <c r="C47" s="189"/>
      <c r="D47" s="190"/>
      <c r="E47" s="190"/>
      <c r="F47" s="190"/>
      <c r="G47" s="191"/>
      <c r="H47" s="191"/>
      <c r="I47" s="191"/>
      <c r="J47" s="191"/>
    </row>
    <row r="48" spans="1:10" ht="14.25" customHeight="1">
      <c r="A48" s="187">
        <v>652</v>
      </c>
      <c r="B48" s="188"/>
      <c r="C48" s="189"/>
      <c r="D48" s="190">
        <f>D49</f>
        <v>704260</v>
      </c>
      <c r="E48" s="190"/>
      <c r="F48" s="190"/>
      <c r="G48" s="191">
        <f>G49</f>
        <v>113500</v>
      </c>
      <c r="H48" s="191">
        <f>H49</f>
        <v>29000</v>
      </c>
      <c r="I48" s="191">
        <f>I49</f>
        <v>3000</v>
      </c>
      <c r="J48" s="191"/>
    </row>
    <row r="49" spans="1:10" ht="0.75" customHeight="1">
      <c r="A49" s="187">
        <v>6526</v>
      </c>
      <c r="B49" s="188"/>
      <c r="C49" s="189"/>
      <c r="D49" s="190">
        <v>704260</v>
      </c>
      <c r="E49" s="190"/>
      <c r="F49" s="190"/>
      <c r="G49" s="191">
        <v>113500</v>
      </c>
      <c r="H49" s="191">
        <v>29000</v>
      </c>
      <c r="I49" s="191">
        <v>3000</v>
      </c>
      <c r="J49" s="191"/>
    </row>
    <row r="50" spans="1:10" ht="15" customHeight="1">
      <c r="A50" s="187">
        <v>661</v>
      </c>
      <c r="B50" s="192"/>
      <c r="C50" s="189">
        <f>C51</f>
        <v>50500</v>
      </c>
      <c r="D50" s="189"/>
      <c r="E50" s="189"/>
      <c r="F50" s="189"/>
      <c r="G50" s="189"/>
      <c r="H50" s="189"/>
      <c r="I50" s="189"/>
      <c r="J50" s="189"/>
    </row>
    <row r="51" spans="1:10" ht="12.75" hidden="1">
      <c r="A51" s="187">
        <v>6615</v>
      </c>
      <c r="B51" s="192"/>
      <c r="C51" s="189">
        <v>50500</v>
      </c>
      <c r="D51" s="189"/>
      <c r="E51" s="189"/>
      <c r="F51" s="189"/>
      <c r="G51" s="189"/>
      <c r="H51" s="189"/>
      <c r="I51" s="189"/>
      <c r="J51" s="189"/>
    </row>
    <row r="52" spans="1:10" ht="12.75">
      <c r="A52" s="187">
        <v>663</v>
      </c>
      <c r="B52" s="192"/>
      <c r="C52" s="189"/>
      <c r="D52" s="189"/>
      <c r="E52" s="189"/>
      <c r="F52" s="189"/>
      <c r="G52" s="189"/>
      <c r="H52" s="189">
        <f>H53+H54</f>
        <v>17000</v>
      </c>
      <c r="I52" s="189"/>
      <c r="J52" s="189"/>
    </row>
    <row r="53" spans="1:10" ht="0.75" customHeight="1">
      <c r="A53" s="187">
        <v>6631</v>
      </c>
      <c r="B53" s="192"/>
      <c r="C53" s="189"/>
      <c r="D53" s="189"/>
      <c r="E53" s="189"/>
      <c r="F53" s="189"/>
      <c r="G53" s="189"/>
      <c r="H53" s="189">
        <v>7000</v>
      </c>
      <c r="I53" s="189"/>
      <c r="J53" s="189"/>
    </row>
    <row r="54" spans="1:10" ht="12.75" hidden="1">
      <c r="A54" s="187">
        <v>6632</v>
      </c>
      <c r="B54" s="192"/>
      <c r="C54" s="189"/>
      <c r="D54" s="189"/>
      <c r="E54" s="189"/>
      <c r="F54" s="189"/>
      <c r="G54" s="189"/>
      <c r="H54" s="189">
        <v>10000</v>
      </c>
      <c r="I54" s="189"/>
      <c r="J54" s="189"/>
    </row>
    <row r="55" spans="1:10" ht="12.75">
      <c r="A55" s="187">
        <v>671</v>
      </c>
      <c r="B55" s="192">
        <f>B56+B57</f>
        <v>2255607.88</v>
      </c>
      <c r="C55" s="189"/>
      <c r="D55" s="189"/>
      <c r="E55" s="189"/>
      <c r="F55" s="189"/>
      <c r="G55" s="189"/>
      <c r="H55" s="189"/>
      <c r="I55" s="189"/>
      <c r="J55" s="189"/>
    </row>
    <row r="56" spans="1:10" ht="1.5" customHeight="1" thickBot="1">
      <c r="A56" s="11">
        <v>6711</v>
      </c>
      <c r="B56" s="65">
        <v>1390607.88</v>
      </c>
      <c r="C56" s="64"/>
      <c r="D56" s="64"/>
      <c r="E56" s="64"/>
      <c r="F56" s="64"/>
      <c r="G56" s="64"/>
      <c r="H56" s="64"/>
      <c r="I56" s="66"/>
      <c r="J56" s="67"/>
    </row>
    <row r="57" spans="1:10" ht="13.5" hidden="1" thickBot="1">
      <c r="A57" s="11">
        <v>6712</v>
      </c>
      <c r="B57" s="65">
        <v>865000</v>
      </c>
      <c r="C57" s="64"/>
      <c r="D57" s="64"/>
      <c r="E57" s="64"/>
      <c r="F57" s="64"/>
      <c r="G57" s="64"/>
      <c r="H57" s="64"/>
      <c r="I57" s="66"/>
      <c r="J57" s="67"/>
    </row>
    <row r="58" spans="1:11" ht="24" customHeight="1" thickBot="1">
      <c r="A58" s="12" t="s">
        <v>18</v>
      </c>
      <c r="B58" s="68">
        <f>B39+B41+B43+B46+B48+B50+B52+B55</f>
        <v>2255607.88</v>
      </c>
      <c r="C58" s="68">
        <f>C39+C41+C43+C46+C48+C50+C52+C55</f>
        <v>50500</v>
      </c>
      <c r="D58" s="68">
        <f>D39+D41+D43+D46+D48+D50+D52+D55</f>
        <v>704260</v>
      </c>
      <c r="E58" s="68">
        <f aca="true" t="shared" si="1" ref="E58:J58">E39+E41+E43+E46+E48+E50+E52+E55</f>
        <v>12522600</v>
      </c>
      <c r="F58" s="68">
        <f t="shared" si="1"/>
        <v>108500</v>
      </c>
      <c r="G58" s="68">
        <f t="shared" si="1"/>
        <v>368240</v>
      </c>
      <c r="H58" s="68">
        <f t="shared" si="1"/>
        <v>46000</v>
      </c>
      <c r="I58" s="68">
        <f t="shared" si="1"/>
        <v>3000</v>
      </c>
      <c r="J58" s="68">
        <f t="shared" si="1"/>
        <v>0</v>
      </c>
      <c r="K58" s="124"/>
    </row>
    <row r="59" spans="1:10" ht="48.75" customHeight="1" thickBot="1">
      <c r="A59" s="69" t="s">
        <v>128</v>
      </c>
      <c r="B59" s="151">
        <f>B58+C58+D58+E58+F58+G58+H58+I58</f>
        <v>16058707.879999999</v>
      </c>
      <c r="C59" s="152"/>
      <c r="D59" s="152"/>
      <c r="E59" s="152"/>
      <c r="F59" s="152"/>
      <c r="G59" s="152"/>
      <c r="H59" s="152"/>
      <c r="I59" s="152"/>
      <c r="J59" s="153"/>
    </row>
    <row r="60" spans="4:7" ht="12.75">
      <c r="D60" s="29"/>
      <c r="E60" s="29"/>
      <c r="F60" s="29"/>
      <c r="G60" s="30"/>
    </row>
    <row r="61" spans="4:7" ht="19.5" customHeight="1">
      <c r="D61" s="22"/>
      <c r="E61" s="22"/>
      <c r="F61" s="22"/>
      <c r="G61" s="32"/>
    </row>
    <row r="62" spans="1:10" ht="15.75" customHeight="1">
      <c r="A62" s="137"/>
      <c r="B62" s="137"/>
      <c r="C62" s="137"/>
      <c r="D62" s="137"/>
      <c r="E62" s="137"/>
      <c r="F62" s="137"/>
      <c r="G62" s="137"/>
      <c r="H62" s="137"/>
      <c r="I62" s="137"/>
      <c r="J62" s="137"/>
    </row>
    <row r="63" spans="1:10" ht="15.75" customHeight="1">
      <c r="A63" s="130"/>
      <c r="B63" s="130"/>
      <c r="C63" s="130"/>
      <c r="D63" s="130"/>
      <c r="E63" s="130"/>
      <c r="F63" s="130"/>
      <c r="G63" s="130"/>
      <c r="H63" s="130"/>
      <c r="I63" s="130"/>
      <c r="J63" s="130"/>
    </row>
    <row r="64" spans="1:10" ht="15.75" customHeight="1">
      <c r="A64" s="130"/>
      <c r="B64" s="130"/>
      <c r="C64" s="130"/>
      <c r="D64" s="130"/>
      <c r="E64" s="130"/>
      <c r="F64" s="130"/>
      <c r="G64" s="130"/>
      <c r="H64" s="130"/>
      <c r="I64" s="130"/>
      <c r="J64" s="130"/>
    </row>
    <row r="65" spans="1:10" ht="15.75" customHeight="1">
      <c r="A65" s="130"/>
      <c r="B65" s="130"/>
      <c r="C65" s="130"/>
      <c r="D65" s="130"/>
      <c r="E65" s="130"/>
      <c r="F65" s="130"/>
      <c r="G65" s="130"/>
      <c r="H65" s="130"/>
      <c r="I65" s="130"/>
      <c r="J65" s="130"/>
    </row>
    <row r="66" spans="1:10" ht="36.75" customHeight="1">
      <c r="A66" s="130"/>
      <c r="B66" s="130"/>
      <c r="C66" s="130"/>
      <c r="D66" s="130"/>
      <c r="E66" s="130"/>
      <c r="F66" s="130"/>
      <c r="G66" s="130"/>
      <c r="H66" s="130"/>
      <c r="I66" s="130"/>
      <c r="J66" s="130"/>
    </row>
    <row r="67" spans="1:10" ht="18" customHeight="1">
      <c r="A67" s="130"/>
      <c r="B67" s="130"/>
      <c r="C67" s="130"/>
      <c r="D67" s="130"/>
      <c r="E67" s="130"/>
      <c r="F67" s="130"/>
      <c r="G67" s="130"/>
      <c r="H67" s="130"/>
      <c r="I67" s="130"/>
      <c r="J67" s="130"/>
    </row>
    <row r="68" spans="1:10" ht="13.5" thickBot="1">
      <c r="A68" s="9"/>
      <c r="B68" s="1"/>
      <c r="C68" s="1"/>
      <c r="D68" s="1"/>
      <c r="E68" s="1"/>
      <c r="F68" s="1"/>
      <c r="G68" s="1"/>
      <c r="H68" s="1"/>
      <c r="I68" s="1"/>
      <c r="J68" s="10" t="s">
        <v>10</v>
      </c>
    </row>
    <row r="69" spans="1:10" ht="26.25" thickBot="1">
      <c r="A69" s="59" t="s">
        <v>11</v>
      </c>
      <c r="B69" s="156" t="s">
        <v>145</v>
      </c>
      <c r="C69" s="157"/>
      <c r="D69" s="157"/>
      <c r="E69" s="157"/>
      <c r="F69" s="157"/>
      <c r="G69" s="157"/>
      <c r="H69" s="157"/>
      <c r="I69" s="157"/>
      <c r="J69" s="158"/>
    </row>
    <row r="70" spans="1:10" ht="102.75" thickBot="1">
      <c r="A70" s="60" t="s">
        <v>12</v>
      </c>
      <c r="B70" s="184" t="s">
        <v>76</v>
      </c>
      <c r="C70" s="185" t="s">
        <v>13</v>
      </c>
      <c r="D70" s="185" t="s">
        <v>14</v>
      </c>
      <c r="E70" s="185" t="s">
        <v>94</v>
      </c>
      <c r="F70" s="185" t="s">
        <v>95</v>
      </c>
      <c r="G70" s="185" t="s">
        <v>96</v>
      </c>
      <c r="H70" s="185" t="s">
        <v>15</v>
      </c>
      <c r="I70" s="185" t="s">
        <v>16</v>
      </c>
      <c r="J70" s="186" t="s">
        <v>17</v>
      </c>
    </row>
    <row r="71" spans="1:10" ht="12.75">
      <c r="A71" s="193">
        <v>633</v>
      </c>
      <c r="B71" s="188"/>
      <c r="C71" s="189"/>
      <c r="D71" s="190"/>
      <c r="E71" s="190"/>
      <c r="F71" s="190"/>
      <c r="G71" s="191"/>
      <c r="H71" s="191"/>
      <c r="I71" s="191"/>
      <c r="J71" s="191"/>
    </row>
    <row r="72" spans="1:10" ht="12.75" hidden="1">
      <c r="A72" s="194">
        <v>6331</v>
      </c>
      <c r="B72" s="188"/>
      <c r="C72" s="189"/>
      <c r="D72" s="190"/>
      <c r="E72" s="190"/>
      <c r="F72" s="190"/>
      <c r="G72" s="191"/>
      <c r="H72" s="191"/>
      <c r="I72" s="191"/>
      <c r="J72" s="191"/>
    </row>
    <row r="73" spans="1:10" ht="12" customHeight="1">
      <c r="A73" s="194">
        <v>634</v>
      </c>
      <c r="B73" s="188"/>
      <c r="C73" s="189"/>
      <c r="D73" s="190"/>
      <c r="E73" s="190"/>
      <c r="F73" s="190">
        <f>F74</f>
        <v>108500</v>
      </c>
      <c r="G73" s="191"/>
      <c r="H73" s="191"/>
      <c r="I73" s="191"/>
      <c r="J73" s="191"/>
    </row>
    <row r="74" spans="1:10" ht="12.75" hidden="1">
      <c r="A74" s="194">
        <v>6341</v>
      </c>
      <c r="B74" s="188"/>
      <c r="C74" s="189"/>
      <c r="D74" s="190"/>
      <c r="E74" s="190"/>
      <c r="F74" s="190">
        <v>108500</v>
      </c>
      <c r="G74" s="191"/>
      <c r="H74" s="191"/>
      <c r="I74" s="191"/>
      <c r="J74" s="191"/>
    </row>
    <row r="75" spans="1:10" ht="12.75">
      <c r="A75" s="194">
        <v>636</v>
      </c>
      <c r="B75" s="188"/>
      <c r="C75" s="189"/>
      <c r="D75" s="190"/>
      <c r="E75" s="190">
        <f>E76+E77</f>
        <v>12522600</v>
      </c>
      <c r="F75" s="190"/>
      <c r="G75" s="191">
        <f>G76</f>
        <v>254740</v>
      </c>
      <c r="H75" s="191"/>
      <c r="I75" s="191"/>
      <c r="J75" s="191"/>
    </row>
    <row r="76" spans="1:10" ht="12.75" hidden="1">
      <c r="A76" s="194">
        <v>6361</v>
      </c>
      <c r="B76" s="188"/>
      <c r="C76" s="189"/>
      <c r="D76" s="190"/>
      <c r="E76" s="190">
        <v>12227600</v>
      </c>
      <c r="F76" s="190"/>
      <c r="G76" s="191">
        <v>254740</v>
      </c>
      <c r="H76" s="191"/>
      <c r="I76" s="191"/>
      <c r="J76" s="191"/>
    </row>
    <row r="77" spans="1:10" ht="12.75" hidden="1">
      <c r="A77" s="194">
        <v>6362</v>
      </c>
      <c r="B77" s="188"/>
      <c r="C77" s="189"/>
      <c r="D77" s="190"/>
      <c r="E77" s="190">
        <v>295000</v>
      </c>
      <c r="F77" s="190"/>
      <c r="G77" s="191"/>
      <c r="H77" s="191"/>
      <c r="I77" s="191"/>
      <c r="J77" s="191"/>
    </row>
    <row r="78" spans="1:10" ht="11.25" customHeight="1">
      <c r="A78" s="194">
        <v>641</v>
      </c>
      <c r="B78" s="188"/>
      <c r="C78" s="189"/>
      <c r="D78" s="190"/>
      <c r="E78" s="190"/>
      <c r="F78" s="190"/>
      <c r="G78" s="191"/>
      <c r="H78" s="191"/>
      <c r="I78" s="191"/>
      <c r="J78" s="191"/>
    </row>
    <row r="79" spans="1:10" ht="0.75" customHeight="1">
      <c r="A79" s="194">
        <v>6413</v>
      </c>
      <c r="B79" s="188"/>
      <c r="C79" s="189"/>
      <c r="D79" s="190"/>
      <c r="E79" s="190"/>
      <c r="F79" s="190"/>
      <c r="G79" s="191"/>
      <c r="H79" s="191"/>
      <c r="I79" s="191"/>
      <c r="J79" s="191"/>
    </row>
    <row r="80" spans="1:10" ht="14.25" customHeight="1">
      <c r="A80" s="194">
        <v>652</v>
      </c>
      <c r="B80" s="188"/>
      <c r="C80" s="189"/>
      <c r="D80" s="190">
        <f>D81</f>
        <v>704260</v>
      </c>
      <c r="E80" s="190"/>
      <c r="F80" s="190"/>
      <c r="G80" s="191">
        <f>G81</f>
        <v>113500</v>
      </c>
      <c r="H80" s="191">
        <f>H81</f>
        <v>29000</v>
      </c>
      <c r="I80" s="191">
        <f>I81</f>
        <v>3000</v>
      </c>
      <c r="J80" s="191"/>
    </row>
    <row r="81" spans="1:10" ht="11.25" customHeight="1" hidden="1">
      <c r="A81" s="194">
        <v>6526</v>
      </c>
      <c r="B81" s="188"/>
      <c r="C81" s="189"/>
      <c r="D81" s="190">
        <v>704260</v>
      </c>
      <c r="E81" s="190"/>
      <c r="F81" s="190"/>
      <c r="G81" s="191">
        <v>113500</v>
      </c>
      <c r="H81" s="191">
        <v>29000</v>
      </c>
      <c r="I81" s="191">
        <v>3000</v>
      </c>
      <c r="J81" s="191"/>
    </row>
    <row r="82" spans="1:10" ht="12" customHeight="1">
      <c r="A82" s="194">
        <v>661</v>
      </c>
      <c r="B82" s="192"/>
      <c r="C82" s="189">
        <f>C83</f>
        <v>50500</v>
      </c>
      <c r="D82" s="189"/>
      <c r="E82" s="189"/>
      <c r="F82" s="189"/>
      <c r="G82" s="189"/>
      <c r="H82" s="189"/>
      <c r="I82" s="189"/>
      <c r="J82" s="189"/>
    </row>
    <row r="83" spans="1:10" ht="13.5" customHeight="1" hidden="1">
      <c r="A83" s="194">
        <v>6615</v>
      </c>
      <c r="B83" s="192"/>
      <c r="C83" s="189">
        <v>50500</v>
      </c>
      <c r="D83" s="189"/>
      <c r="E83" s="189"/>
      <c r="F83" s="189"/>
      <c r="G83" s="189"/>
      <c r="H83" s="189"/>
      <c r="I83" s="189"/>
      <c r="J83" s="189"/>
    </row>
    <row r="84" spans="1:10" ht="12.75" customHeight="1">
      <c r="A84" s="194">
        <v>663</v>
      </c>
      <c r="B84" s="192"/>
      <c r="C84" s="189"/>
      <c r="D84" s="189"/>
      <c r="E84" s="189"/>
      <c r="F84" s="189"/>
      <c r="G84" s="189"/>
      <c r="H84" s="189">
        <f>H85+H86</f>
        <v>17000</v>
      </c>
      <c r="I84" s="189"/>
      <c r="J84" s="189"/>
    </row>
    <row r="85" spans="1:10" ht="0.75" customHeight="1">
      <c r="A85" s="194">
        <v>6631</v>
      </c>
      <c r="B85" s="192"/>
      <c r="C85" s="189"/>
      <c r="D85" s="189"/>
      <c r="E85" s="189"/>
      <c r="F85" s="189"/>
      <c r="G85" s="189"/>
      <c r="H85" s="189">
        <v>7000</v>
      </c>
      <c r="I85" s="189"/>
      <c r="J85" s="189"/>
    </row>
    <row r="86" spans="1:10" ht="12.75" hidden="1">
      <c r="A86" s="194">
        <v>6632</v>
      </c>
      <c r="B86" s="192"/>
      <c r="C86" s="189"/>
      <c r="D86" s="189"/>
      <c r="E86" s="189"/>
      <c r="F86" s="189"/>
      <c r="G86" s="189"/>
      <c r="H86" s="189">
        <v>10000</v>
      </c>
      <c r="I86" s="189"/>
      <c r="J86" s="189"/>
    </row>
    <row r="87" spans="1:10" ht="12.75">
      <c r="A87" s="194">
        <v>671</v>
      </c>
      <c r="B87" s="192">
        <f>B88+B89</f>
        <v>2255607.88</v>
      </c>
      <c r="C87" s="189"/>
      <c r="D87" s="189"/>
      <c r="E87" s="189"/>
      <c r="F87" s="189"/>
      <c r="G87" s="189"/>
      <c r="H87" s="189"/>
      <c r="I87" s="189"/>
      <c r="J87" s="189"/>
    </row>
    <row r="88" spans="1:10" ht="1.5" customHeight="1" thickBot="1">
      <c r="A88" s="11">
        <v>6711</v>
      </c>
      <c r="B88" s="65">
        <v>1390607.88</v>
      </c>
      <c r="C88" s="64"/>
      <c r="D88" s="64"/>
      <c r="E88" s="64"/>
      <c r="F88" s="64"/>
      <c r="G88" s="64"/>
      <c r="H88" s="64"/>
      <c r="I88" s="66"/>
      <c r="J88" s="67"/>
    </row>
    <row r="89" spans="1:10" ht="13.5" hidden="1" thickBot="1">
      <c r="A89" s="11">
        <v>6712</v>
      </c>
      <c r="B89" s="65">
        <v>865000</v>
      </c>
      <c r="C89" s="64"/>
      <c r="D89" s="64"/>
      <c r="E89" s="64"/>
      <c r="F89" s="64"/>
      <c r="G89" s="64"/>
      <c r="H89" s="64"/>
      <c r="I89" s="66"/>
      <c r="J89" s="67"/>
    </row>
    <row r="90" spans="1:11" ht="27.75" customHeight="1" thickBot="1">
      <c r="A90" s="12" t="s">
        <v>18</v>
      </c>
      <c r="B90" s="68">
        <f aca="true" t="shared" si="2" ref="B90:J90">B71+B73+B75+B78+B80+B82+B84+B87</f>
        <v>2255607.88</v>
      </c>
      <c r="C90" s="68">
        <f t="shared" si="2"/>
        <v>50500</v>
      </c>
      <c r="D90" s="68">
        <f t="shared" si="2"/>
        <v>704260</v>
      </c>
      <c r="E90" s="68">
        <f t="shared" si="2"/>
        <v>12522600</v>
      </c>
      <c r="F90" s="68">
        <f t="shared" si="2"/>
        <v>108500</v>
      </c>
      <c r="G90" s="68">
        <f t="shared" si="2"/>
        <v>368240</v>
      </c>
      <c r="H90" s="68">
        <f t="shared" si="2"/>
        <v>46000</v>
      </c>
      <c r="I90" s="68">
        <f t="shared" si="2"/>
        <v>3000</v>
      </c>
      <c r="J90" s="68">
        <f t="shared" si="2"/>
        <v>0</v>
      </c>
      <c r="K90" s="124"/>
    </row>
    <row r="91" spans="1:10" ht="42.75" customHeight="1" thickBot="1">
      <c r="A91" s="69" t="s">
        <v>129</v>
      </c>
      <c r="B91" s="151">
        <f>B90+C90+D90+E90+F90+G90+H90+I90</f>
        <v>16058707.879999999</v>
      </c>
      <c r="C91" s="152"/>
      <c r="D91" s="152"/>
      <c r="E91" s="152"/>
      <c r="F91" s="152"/>
      <c r="G91" s="152"/>
      <c r="H91" s="152"/>
      <c r="I91" s="152"/>
      <c r="J91" s="153"/>
    </row>
    <row r="92" spans="3:7" ht="12.75">
      <c r="C92" s="17"/>
      <c r="D92" s="15"/>
      <c r="E92" s="15"/>
      <c r="F92" s="15"/>
      <c r="G92" s="26"/>
    </row>
    <row r="93" spans="4:7" ht="12.75">
      <c r="D93" s="19"/>
      <c r="E93" s="19"/>
      <c r="F93" s="19"/>
      <c r="G93" s="20"/>
    </row>
    <row r="94" spans="2:7" ht="12.75">
      <c r="B94" s="17"/>
      <c r="D94" s="15"/>
      <c r="E94" s="15"/>
      <c r="F94" s="15"/>
      <c r="G94" s="18"/>
    </row>
    <row r="95" spans="3:7" ht="12.75">
      <c r="C95" s="17"/>
      <c r="D95" s="15"/>
      <c r="E95" s="15"/>
      <c r="F95" s="15"/>
      <c r="G95" s="18"/>
    </row>
    <row r="96" spans="4:7" ht="12.75">
      <c r="D96" s="22"/>
      <c r="E96" s="22"/>
      <c r="F96" s="22"/>
      <c r="G96" s="23"/>
    </row>
    <row r="97" spans="3:7" ht="22.5" customHeight="1">
      <c r="C97" s="17"/>
      <c r="D97" s="15"/>
      <c r="E97" s="15"/>
      <c r="F97" s="15"/>
      <c r="G97" s="24"/>
    </row>
    <row r="98" spans="4:7" ht="12.75">
      <c r="D98" s="15"/>
      <c r="E98" s="15"/>
      <c r="F98" s="15"/>
      <c r="G98" s="23"/>
    </row>
    <row r="99" spans="2:7" ht="12.75">
      <c r="B99" s="17"/>
      <c r="D99" s="21"/>
      <c r="E99" s="21"/>
      <c r="F99" s="21"/>
      <c r="G99" s="26"/>
    </row>
    <row r="100" spans="3:7" ht="12.75">
      <c r="C100" s="17"/>
      <c r="D100" s="21"/>
      <c r="E100" s="21"/>
      <c r="F100" s="21"/>
      <c r="G100" s="27"/>
    </row>
    <row r="101" spans="4:7" ht="12.75">
      <c r="D101" s="22"/>
      <c r="E101" s="22"/>
      <c r="F101" s="22"/>
      <c r="G101" s="20"/>
    </row>
    <row r="102" spans="1:7" ht="13.5" customHeight="1">
      <c r="A102" s="17"/>
      <c r="D102" s="28"/>
      <c r="E102" s="28"/>
      <c r="F102" s="28"/>
      <c r="G102" s="26"/>
    </row>
    <row r="103" spans="2:7" ht="13.5" customHeight="1">
      <c r="B103" s="17"/>
      <c r="D103" s="15"/>
      <c r="E103" s="15"/>
      <c r="F103" s="15"/>
      <c r="G103" s="26"/>
    </row>
    <row r="104" spans="3:7" ht="13.5" customHeight="1">
      <c r="C104" s="17"/>
      <c r="D104" s="15"/>
      <c r="E104" s="15"/>
      <c r="F104" s="15"/>
      <c r="G104" s="18"/>
    </row>
    <row r="105" spans="3:7" ht="12.75">
      <c r="C105" s="17"/>
      <c r="D105" s="22"/>
      <c r="E105" s="22"/>
      <c r="F105" s="22"/>
      <c r="G105" s="20"/>
    </row>
    <row r="106" spans="3:7" ht="12.75">
      <c r="C106" s="17"/>
      <c r="D106" s="15"/>
      <c r="E106" s="15"/>
      <c r="F106" s="15"/>
      <c r="G106" s="18"/>
    </row>
    <row r="107" spans="4:7" ht="12.75">
      <c r="D107" s="31"/>
      <c r="E107" s="31"/>
      <c r="F107" s="31"/>
      <c r="G107" s="32"/>
    </row>
    <row r="108" spans="3:7" ht="12.75">
      <c r="C108" s="17"/>
      <c r="D108" s="21"/>
      <c r="E108" s="21"/>
      <c r="F108" s="21"/>
      <c r="G108" s="33"/>
    </row>
    <row r="109" spans="3:7" ht="12.75">
      <c r="C109" s="17"/>
      <c r="D109" s="22"/>
      <c r="E109" s="22"/>
      <c r="F109" s="22"/>
      <c r="G109" s="23"/>
    </row>
    <row r="110" spans="4:7" ht="12.75">
      <c r="D110" s="31"/>
      <c r="E110" s="31"/>
      <c r="F110" s="31"/>
      <c r="G110" s="36"/>
    </row>
    <row r="111" spans="2:7" ht="12.75">
      <c r="B111" s="17"/>
      <c r="D111" s="29"/>
      <c r="E111" s="29"/>
      <c r="F111" s="29"/>
      <c r="G111" s="35"/>
    </row>
    <row r="112" spans="3:7" ht="12.75">
      <c r="C112" s="17"/>
      <c r="D112" s="29"/>
      <c r="E112" s="29"/>
      <c r="F112" s="29"/>
      <c r="G112" s="18"/>
    </row>
    <row r="113" spans="3:7" ht="12.75">
      <c r="C113" s="17"/>
      <c r="D113" s="22"/>
      <c r="E113" s="22"/>
      <c r="F113" s="22"/>
      <c r="G113" s="23"/>
    </row>
    <row r="114" spans="3:7" ht="12.75">
      <c r="C114" s="17"/>
      <c r="D114" s="22"/>
      <c r="E114" s="22"/>
      <c r="F114" s="22"/>
      <c r="G114" s="23"/>
    </row>
    <row r="115" spans="4:7" ht="12.75">
      <c r="D115" s="15"/>
      <c r="E115" s="15"/>
      <c r="F115" s="15"/>
      <c r="G115" s="16"/>
    </row>
    <row r="116" spans="1:7" s="37" customFormat="1" ht="18" customHeight="1">
      <c r="A116" s="154"/>
      <c r="B116" s="155"/>
      <c r="C116" s="155"/>
      <c r="D116" s="155"/>
      <c r="E116" s="155"/>
      <c r="F116" s="155"/>
      <c r="G116" s="155"/>
    </row>
    <row r="117" spans="1:7" ht="28.5" customHeight="1">
      <c r="A117" s="24"/>
      <c r="B117" s="24"/>
      <c r="C117" s="24"/>
      <c r="D117" s="77"/>
      <c r="E117" s="77"/>
      <c r="F117" s="77"/>
      <c r="G117" s="78"/>
    </row>
    <row r="119" spans="1:7" ht="15.75">
      <c r="A119" s="39"/>
      <c r="B119" s="17"/>
      <c r="C119" s="17"/>
      <c r="D119" s="40"/>
      <c r="E119" s="40"/>
      <c r="F119" s="40"/>
      <c r="G119" s="5"/>
    </row>
    <row r="120" spans="1:7" ht="12.75">
      <c r="A120" s="17"/>
      <c r="B120" s="17"/>
      <c r="C120" s="17"/>
      <c r="D120" s="40"/>
      <c r="E120" s="40"/>
      <c r="F120" s="40"/>
      <c r="G120" s="5"/>
    </row>
    <row r="121" spans="1:7" ht="17.25" customHeight="1">
      <c r="A121" s="17"/>
      <c r="B121" s="17"/>
      <c r="C121" s="17"/>
      <c r="D121" s="40"/>
      <c r="E121" s="40"/>
      <c r="F121" s="40"/>
      <c r="G121" s="5"/>
    </row>
    <row r="122" spans="1:7" ht="13.5" customHeight="1">
      <c r="A122" s="17"/>
      <c r="B122" s="17"/>
      <c r="C122" s="17"/>
      <c r="D122" s="40"/>
      <c r="E122" s="40"/>
      <c r="F122" s="40"/>
      <c r="G122" s="5"/>
    </row>
    <row r="123" spans="1:7" ht="12.75">
      <c r="A123" s="17"/>
      <c r="B123" s="17"/>
      <c r="C123" s="17"/>
      <c r="D123" s="40"/>
      <c r="E123" s="40"/>
      <c r="F123" s="40"/>
      <c r="G123" s="5"/>
    </row>
    <row r="124" spans="1:3" ht="12.75">
      <c r="A124" s="17"/>
      <c r="B124" s="17"/>
      <c r="C124" s="17"/>
    </row>
    <row r="125" spans="1:7" ht="12.75">
      <c r="A125" s="17"/>
      <c r="B125" s="17"/>
      <c r="C125" s="17"/>
      <c r="D125" s="40"/>
      <c r="E125" s="40"/>
      <c r="F125" s="40"/>
      <c r="G125" s="5"/>
    </row>
    <row r="126" spans="1:7" ht="12.75">
      <c r="A126" s="17"/>
      <c r="B126" s="17"/>
      <c r="C126" s="17"/>
      <c r="D126" s="40"/>
      <c r="E126" s="40"/>
      <c r="F126" s="40"/>
      <c r="G126" s="41"/>
    </row>
    <row r="127" spans="1:7" ht="12.75">
      <c r="A127" s="17"/>
      <c r="B127" s="17"/>
      <c r="C127" s="17"/>
      <c r="D127" s="40"/>
      <c r="E127" s="40"/>
      <c r="F127" s="40"/>
      <c r="G127" s="5"/>
    </row>
    <row r="128" spans="1:7" ht="22.5" customHeight="1">
      <c r="A128" s="17"/>
      <c r="B128" s="17"/>
      <c r="C128" s="17"/>
      <c r="D128" s="40"/>
      <c r="E128" s="40"/>
      <c r="F128" s="40"/>
      <c r="G128" s="24"/>
    </row>
    <row r="129" spans="4:7" ht="22.5" customHeight="1">
      <c r="D129" s="22"/>
      <c r="E129" s="22"/>
      <c r="F129" s="22"/>
      <c r="G129" s="25"/>
    </row>
  </sheetData>
  <sheetProtection/>
  <mergeCells count="9">
    <mergeCell ref="A1:J1"/>
    <mergeCell ref="B25:J25"/>
    <mergeCell ref="A116:G116"/>
    <mergeCell ref="B3:J3"/>
    <mergeCell ref="B37:J37"/>
    <mergeCell ref="B59:J59"/>
    <mergeCell ref="A62:J62"/>
    <mergeCell ref="B69:J69"/>
    <mergeCell ref="B91:J91"/>
  </mergeCells>
  <printOptions horizontalCentered="1"/>
  <pageMargins left="0.7" right="0.7" top="0.75" bottom="0.75" header="0.3" footer="0.3"/>
  <pageSetup firstPageNumber="2" useFirstPageNumber="1" horizontalDpi="600" verticalDpi="600" orientation="landscape" paperSize="9" r:id="rId2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31"/>
  <sheetViews>
    <sheetView tabSelected="1" zoomScalePageLayoutView="0" workbookViewId="0" topLeftCell="A238">
      <selection activeCell="K131" sqref="K131"/>
    </sheetView>
  </sheetViews>
  <sheetFormatPr defaultColWidth="11.421875" defaultRowHeight="12.75"/>
  <cols>
    <col min="1" max="1" width="6.421875" style="56" customWidth="1"/>
    <col min="2" max="2" width="27.421875" style="57" customWidth="1"/>
    <col min="3" max="3" width="11.7109375" style="2" customWidth="1"/>
    <col min="4" max="4" width="11.421875" style="2" hidden="1" customWidth="1"/>
    <col min="5" max="7" width="11.57421875" style="2" hidden="1" customWidth="1"/>
    <col min="8" max="8" width="9.8515625" style="2" customWidth="1"/>
    <col min="9" max="9" width="7.7109375" style="2" customWidth="1"/>
    <col min="10" max="10" width="9.421875" style="2" customWidth="1"/>
    <col min="11" max="11" width="11.421875" style="2" customWidth="1"/>
    <col min="12" max="12" width="9.140625" style="2" customWidth="1"/>
    <col min="13" max="13" width="9.421875" style="2" customWidth="1"/>
    <col min="14" max="14" width="7.8515625" style="2" customWidth="1"/>
    <col min="15" max="15" width="9.00390625" style="2" customWidth="1"/>
    <col min="16" max="16" width="6.28125" style="2" customWidth="1"/>
    <col min="17" max="17" width="11.00390625" style="2" customWidth="1"/>
    <col min="18" max="18" width="11.421875" style="2" customWidth="1"/>
    <col min="19" max="16384" width="11.421875" style="3" customWidth="1"/>
  </cols>
  <sheetData>
    <row r="1" spans="1:18" ht="24" customHeight="1">
      <c r="A1" s="162" t="s">
        <v>19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63"/>
      <c r="Q1" s="63"/>
      <c r="R1" s="63"/>
    </row>
    <row r="2" spans="1:18" s="5" customFormat="1" ht="96" customHeight="1">
      <c r="A2" s="4" t="s">
        <v>20</v>
      </c>
      <c r="B2" s="4" t="s">
        <v>21</v>
      </c>
      <c r="C2" s="58" t="s">
        <v>144</v>
      </c>
      <c r="D2" s="58" t="s">
        <v>93</v>
      </c>
      <c r="E2" s="58" t="s">
        <v>108</v>
      </c>
      <c r="F2" s="58" t="s">
        <v>93</v>
      </c>
      <c r="G2" s="58" t="s">
        <v>109</v>
      </c>
      <c r="H2" s="58" t="s">
        <v>76</v>
      </c>
      <c r="I2" s="58" t="s">
        <v>13</v>
      </c>
      <c r="J2" s="58" t="s">
        <v>14</v>
      </c>
      <c r="K2" s="58" t="s">
        <v>92</v>
      </c>
      <c r="L2" s="58" t="s">
        <v>91</v>
      </c>
      <c r="M2" s="58" t="s">
        <v>89</v>
      </c>
      <c r="N2" s="58" t="s">
        <v>22</v>
      </c>
      <c r="O2" s="58" t="s">
        <v>16</v>
      </c>
      <c r="P2" s="58" t="s">
        <v>17</v>
      </c>
      <c r="Q2" s="58" t="s">
        <v>124</v>
      </c>
      <c r="R2" s="58" t="s">
        <v>138</v>
      </c>
    </row>
    <row r="3" spans="1:18" ht="2.25" customHeight="1">
      <c r="A3" s="55"/>
      <c r="B3" s="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5" customFormat="1" ht="12.75">
      <c r="A4" s="115"/>
      <c r="B4" s="116" t="s">
        <v>42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8"/>
    </row>
    <row r="5" spans="1:18" ht="12.75">
      <c r="A5" s="119"/>
      <c r="B5" s="120" t="s">
        <v>80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</row>
    <row r="6" spans="1:18" ht="12.75">
      <c r="A6" s="159" t="s">
        <v>133</v>
      </c>
      <c r="B6" s="160"/>
      <c r="C6" s="97">
        <f aca="true" t="shared" si="0" ref="C6:C12">C7</f>
        <v>55000</v>
      </c>
      <c r="D6" s="97">
        <f aca="true" t="shared" si="1" ref="D6:R12">D7</f>
        <v>0</v>
      </c>
      <c r="E6" s="97">
        <f t="shared" si="1"/>
        <v>0</v>
      </c>
      <c r="F6" s="97">
        <f t="shared" si="1"/>
        <v>0</v>
      </c>
      <c r="G6" s="97">
        <f t="shared" si="1"/>
        <v>0</v>
      </c>
      <c r="H6" s="97">
        <f t="shared" si="1"/>
        <v>55000</v>
      </c>
      <c r="I6" s="97">
        <f t="shared" si="1"/>
        <v>0</v>
      </c>
      <c r="J6" s="97">
        <f t="shared" si="1"/>
        <v>0</v>
      </c>
      <c r="K6" s="97">
        <f t="shared" si="1"/>
        <v>0</v>
      </c>
      <c r="L6" s="97">
        <f t="shared" si="1"/>
        <v>0</v>
      </c>
      <c r="M6" s="97">
        <f t="shared" si="1"/>
        <v>0</v>
      </c>
      <c r="N6" s="97">
        <f t="shared" si="1"/>
        <v>0</v>
      </c>
      <c r="O6" s="97">
        <f t="shared" si="1"/>
        <v>0</v>
      </c>
      <c r="P6" s="97">
        <f t="shared" si="1"/>
        <v>0</v>
      </c>
      <c r="Q6" s="97">
        <f t="shared" si="1"/>
        <v>55000</v>
      </c>
      <c r="R6" s="97">
        <f t="shared" si="1"/>
        <v>55000</v>
      </c>
    </row>
    <row r="7" spans="1:18" ht="12.75">
      <c r="A7" s="168" t="s">
        <v>134</v>
      </c>
      <c r="B7" s="169"/>
      <c r="C7" s="80">
        <f t="shared" si="0"/>
        <v>55000</v>
      </c>
      <c r="D7" s="80">
        <f t="shared" si="1"/>
        <v>0</v>
      </c>
      <c r="E7" s="80">
        <f t="shared" si="1"/>
        <v>0</v>
      </c>
      <c r="F7" s="80">
        <f t="shared" si="1"/>
        <v>0</v>
      </c>
      <c r="G7" s="80">
        <f t="shared" si="1"/>
        <v>0</v>
      </c>
      <c r="H7" s="80">
        <f t="shared" si="1"/>
        <v>55000</v>
      </c>
      <c r="I7" s="80">
        <f t="shared" si="1"/>
        <v>0</v>
      </c>
      <c r="J7" s="80">
        <f t="shared" si="1"/>
        <v>0</v>
      </c>
      <c r="K7" s="80">
        <f t="shared" si="1"/>
        <v>0</v>
      </c>
      <c r="L7" s="80">
        <f t="shared" si="1"/>
        <v>0</v>
      </c>
      <c r="M7" s="80">
        <f t="shared" si="1"/>
        <v>0</v>
      </c>
      <c r="N7" s="80">
        <f t="shared" si="1"/>
        <v>0</v>
      </c>
      <c r="O7" s="80">
        <f t="shared" si="1"/>
        <v>0</v>
      </c>
      <c r="P7" s="80">
        <f t="shared" si="1"/>
        <v>0</v>
      </c>
      <c r="Q7" s="80">
        <f t="shared" si="1"/>
        <v>55000</v>
      </c>
      <c r="R7" s="80">
        <f t="shared" si="1"/>
        <v>55000</v>
      </c>
    </row>
    <row r="8" spans="1:18" ht="21.75" customHeight="1">
      <c r="A8" s="170" t="s">
        <v>135</v>
      </c>
      <c r="B8" s="171"/>
      <c r="C8" s="81">
        <f t="shared" si="0"/>
        <v>55000</v>
      </c>
      <c r="D8" s="81">
        <f t="shared" si="1"/>
        <v>0</v>
      </c>
      <c r="E8" s="81">
        <f t="shared" si="1"/>
        <v>0</v>
      </c>
      <c r="F8" s="81">
        <f t="shared" si="1"/>
        <v>0</v>
      </c>
      <c r="G8" s="81">
        <f t="shared" si="1"/>
        <v>0</v>
      </c>
      <c r="H8" s="81">
        <f t="shared" si="1"/>
        <v>55000</v>
      </c>
      <c r="I8" s="81">
        <f t="shared" si="1"/>
        <v>0</v>
      </c>
      <c r="J8" s="81">
        <f t="shared" si="1"/>
        <v>0</v>
      </c>
      <c r="K8" s="81">
        <f t="shared" si="1"/>
        <v>0</v>
      </c>
      <c r="L8" s="81">
        <f t="shared" si="1"/>
        <v>0</v>
      </c>
      <c r="M8" s="81">
        <f t="shared" si="1"/>
        <v>0</v>
      </c>
      <c r="N8" s="81">
        <f t="shared" si="1"/>
        <v>0</v>
      </c>
      <c r="O8" s="81">
        <f t="shared" si="1"/>
        <v>0</v>
      </c>
      <c r="P8" s="81">
        <f t="shared" si="1"/>
        <v>0</v>
      </c>
      <c r="Q8" s="81">
        <f t="shared" si="1"/>
        <v>55000</v>
      </c>
      <c r="R8" s="81">
        <f t="shared" si="1"/>
        <v>55000</v>
      </c>
    </row>
    <row r="9" spans="1:18" ht="35.25" customHeight="1">
      <c r="A9" s="172" t="s">
        <v>136</v>
      </c>
      <c r="B9" s="173"/>
      <c r="C9" s="98">
        <f t="shared" si="0"/>
        <v>55000</v>
      </c>
      <c r="D9" s="98">
        <f t="shared" si="1"/>
        <v>0</v>
      </c>
      <c r="E9" s="98">
        <f t="shared" si="1"/>
        <v>0</v>
      </c>
      <c r="F9" s="98">
        <f t="shared" si="1"/>
        <v>0</v>
      </c>
      <c r="G9" s="98">
        <f t="shared" si="1"/>
        <v>0</v>
      </c>
      <c r="H9" s="98">
        <f t="shared" si="1"/>
        <v>55000</v>
      </c>
      <c r="I9" s="98">
        <f t="shared" si="1"/>
        <v>0</v>
      </c>
      <c r="J9" s="98">
        <f t="shared" si="1"/>
        <v>0</v>
      </c>
      <c r="K9" s="98">
        <f t="shared" si="1"/>
        <v>0</v>
      </c>
      <c r="L9" s="98">
        <f t="shared" si="1"/>
        <v>0</v>
      </c>
      <c r="M9" s="98">
        <f t="shared" si="1"/>
        <v>0</v>
      </c>
      <c r="N9" s="98">
        <f t="shared" si="1"/>
        <v>0</v>
      </c>
      <c r="O9" s="98">
        <f t="shared" si="1"/>
        <v>0</v>
      </c>
      <c r="P9" s="98">
        <f t="shared" si="1"/>
        <v>0</v>
      </c>
      <c r="Q9" s="98">
        <f t="shared" si="1"/>
        <v>55000</v>
      </c>
      <c r="R9" s="98">
        <f t="shared" si="1"/>
        <v>55000</v>
      </c>
    </row>
    <row r="10" spans="1:18" ht="12.75">
      <c r="A10" s="101">
        <v>3</v>
      </c>
      <c r="B10" s="102" t="s">
        <v>23</v>
      </c>
      <c r="C10" s="84">
        <f t="shared" si="0"/>
        <v>55000</v>
      </c>
      <c r="D10" s="84">
        <f t="shared" si="1"/>
        <v>0</v>
      </c>
      <c r="E10" s="84">
        <f t="shared" si="1"/>
        <v>0</v>
      </c>
      <c r="F10" s="84">
        <f t="shared" si="1"/>
        <v>0</v>
      </c>
      <c r="G10" s="84">
        <f t="shared" si="1"/>
        <v>0</v>
      </c>
      <c r="H10" s="84">
        <f t="shared" si="1"/>
        <v>55000</v>
      </c>
      <c r="I10" s="84">
        <f t="shared" si="1"/>
        <v>0</v>
      </c>
      <c r="J10" s="84">
        <f t="shared" si="1"/>
        <v>0</v>
      </c>
      <c r="K10" s="84">
        <f t="shared" si="1"/>
        <v>0</v>
      </c>
      <c r="L10" s="84">
        <f t="shared" si="1"/>
        <v>0</v>
      </c>
      <c r="M10" s="84">
        <f t="shared" si="1"/>
        <v>0</v>
      </c>
      <c r="N10" s="84">
        <f t="shared" si="1"/>
        <v>0</v>
      </c>
      <c r="O10" s="84">
        <f t="shared" si="1"/>
        <v>0</v>
      </c>
      <c r="P10" s="84">
        <f t="shared" si="1"/>
        <v>0</v>
      </c>
      <c r="Q10" s="84">
        <f t="shared" si="1"/>
        <v>55000</v>
      </c>
      <c r="R10" s="84">
        <f t="shared" si="1"/>
        <v>55000</v>
      </c>
    </row>
    <row r="11" spans="1:18" ht="12.75">
      <c r="A11" s="99">
        <v>32</v>
      </c>
      <c r="B11" s="100" t="s">
        <v>28</v>
      </c>
      <c r="C11" s="87">
        <f t="shared" si="0"/>
        <v>55000</v>
      </c>
      <c r="D11" s="87">
        <f t="shared" si="1"/>
        <v>0</v>
      </c>
      <c r="E11" s="87">
        <f t="shared" si="1"/>
        <v>0</v>
      </c>
      <c r="F11" s="87">
        <f t="shared" si="1"/>
        <v>0</v>
      </c>
      <c r="G11" s="87">
        <f t="shared" si="1"/>
        <v>0</v>
      </c>
      <c r="H11" s="87">
        <f t="shared" si="1"/>
        <v>55000</v>
      </c>
      <c r="I11" s="87">
        <f t="shared" si="1"/>
        <v>0</v>
      </c>
      <c r="J11" s="87">
        <f t="shared" si="1"/>
        <v>0</v>
      </c>
      <c r="K11" s="87">
        <f t="shared" si="1"/>
        <v>0</v>
      </c>
      <c r="L11" s="87">
        <f t="shared" si="1"/>
        <v>0</v>
      </c>
      <c r="M11" s="87">
        <f t="shared" si="1"/>
        <v>0</v>
      </c>
      <c r="N11" s="87">
        <f t="shared" si="1"/>
        <v>0</v>
      </c>
      <c r="O11" s="87">
        <f t="shared" si="1"/>
        <v>0</v>
      </c>
      <c r="P11" s="87">
        <f t="shared" si="1"/>
        <v>0</v>
      </c>
      <c r="Q11" s="87">
        <f t="shared" si="1"/>
        <v>55000</v>
      </c>
      <c r="R11" s="87">
        <f t="shared" si="1"/>
        <v>55000</v>
      </c>
    </row>
    <row r="12" spans="1:18" ht="12.75">
      <c r="A12" s="105">
        <v>322</v>
      </c>
      <c r="B12" s="106" t="s">
        <v>30</v>
      </c>
      <c r="C12" s="90">
        <f t="shared" si="0"/>
        <v>55000</v>
      </c>
      <c r="D12" s="90">
        <f t="shared" si="1"/>
        <v>0</v>
      </c>
      <c r="E12" s="90">
        <f t="shared" si="1"/>
        <v>0</v>
      </c>
      <c r="F12" s="90">
        <f t="shared" si="1"/>
        <v>0</v>
      </c>
      <c r="G12" s="90">
        <f t="shared" si="1"/>
        <v>0</v>
      </c>
      <c r="H12" s="90">
        <f t="shared" si="1"/>
        <v>55000</v>
      </c>
      <c r="I12" s="90">
        <f t="shared" si="1"/>
        <v>0</v>
      </c>
      <c r="J12" s="90">
        <f t="shared" si="1"/>
        <v>0</v>
      </c>
      <c r="K12" s="90">
        <f t="shared" si="1"/>
        <v>0</v>
      </c>
      <c r="L12" s="90">
        <f t="shared" si="1"/>
        <v>0</v>
      </c>
      <c r="M12" s="90">
        <f t="shared" si="1"/>
        <v>0</v>
      </c>
      <c r="N12" s="90">
        <f t="shared" si="1"/>
        <v>0</v>
      </c>
      <c r="O12" s="90">
        <f t="shared" si="1"/>
        <v>0</v>
      </c>
      <c r="P12" s="90">
        <f t="shared" si="1"/>
        <v>0</v>
      </c>
      <c r="Q12" s="90">
        <f t="shared" si="1"/>
        <v>55000</v>
      </c>
      <c r="R12" s="90">
        <f t="shared" si="1"/>
        <v>55000</v>
      </c>
    </row>
    <row r="13" spans="1:18" ht="12.75" hidden="1">
      <c r="A13" s="91">
        <v>3222</v>
      </c>
      <c r="B13" s="92" t="s">
        <v>53</v>
      </c>
      <c r="C13" s="93">
        <f>SUM(H13:P13)</f>
        <v>55000</v>
      </c>
      <c r="D13" s="93"/>
      <c r="E13" s="93"/>
      <c r="F13" s="93"/>
      <c r="G13" s="93"/>
      <c r="H13" s="93">
        <v>55000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93">
        <v>55000</v>
      </c>
      <c r="R13" s="93">
        <v>55000</v>
      </c>
    </row>
    <row r="14" spans="1:18" ht="12.75">
      <c r="A14" s="88"/>
      <c r="B14" s="89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</row>
    <row r="15" spans="1:18" ht="12.75">
      <c r="A15" s="159" t="s">
        <v>137</v>
      </c>
      <c r="B15" s="160"/>
      <c r="C15" s="97">
        <f aca="true" t="shared" si="2" ref="C15:R15">C16+C29+C70</f>
        <v>2200607.88</v>
      </c>
      <c r="D15" s="97">
        <f t="shared" si="2"/>
        <v>478000</v>
      </c>
      <c r="E15" s="97">
        <f t="shared" si="2"/>
        <v>1966822</v>
      </c>
      <c r="F15" s="97">
        <f t="shared" si="2"/>
        <v>70012.5</v>
      </c>
      <c r="G15" s="97">
        <f t="shared" si="2"/>
        <v>2036834.5</v>
      </c>
      <c r="H15" s="97">
        <f t="shared" si="2"/>
        <v>2200607.88</v>
      </c>
      <c r="I15" s="97">
        <f t="shared" si="2"/>
        <v>0</v>
      </c>
      <c r="J15" s="97">
        <f t="shared" si="2"/>
        <v>0</v>
      </c>
      <c r="K15" s="97">
        <f t="shared" si="2"/>
        <v>0</v>
      </c>
      <c r="L15" s="97">
        <f t="shared" si="2"/>
        <v>0</v>
      </c>
      <c r="M15" s="97">
        <f t="shared" si="2"/>
        <v>0</v>
      </c>
      <c r="N15" s="97">
        <f t="shared" si="2"/>
        <v>0</v>
      </c>
      <c r="O15" s="97">
        <f t="shared" si="2"/>
        <v>0</v>
      </c>
      <c r="P15" s="97">
        <f t="shared" si="2"/>
        <v>0</v>
      </c>
      <c r="Q15" s="97">
        <f t="shared" si="2"/>
        <v>2200607.88</v>
      </c>
      <c r="R15" s="97">
        <f t="shared" si="2"/>
        <v>2200607.88</v>
      </c>
    </row>
    <row r="16" spans="1:18" s="5" customFormat="1" ht="12.75">
      <c r="A16" s="161" t="s">
        <v>111</v>
      </c>
      <c r="B16" s="161"/>
      <c r="C16" s="80">
        <f>C17</f>
        <v>750000</v>
      </c>
      <c r="D16" s="80"/>
      <c r="E16" s="80">
        <f aca="true" t="shared" si="3" ref="E16:R16">E17</f>
        <v>800000</v>
      </c>
      <c r="F16" s="80">
        <f t="shared" si="3"/>
        <v>-150000</v>
      </c>
      <c r="G16" s="80">
        <f t="shared" si="3"/>
        <v>650000</v>
      </c>
      <c r="H16" s="80">
        <f t="shared" si="3"/>
        <v>750000</v>
      </c>
      <c r="I16" s="80">
        <f t="shared" si="3"/>
        <v>0</v>
      </c>
      <c r="J16" s="80">
        <f t="shared" si="3"/>
        <v>0</v>
      </c>
      <c r="K16" s="80">
        <f t="shared" si="3"/>
        <v>0</v>
      </c>
      <c r="L16" s="80">
        <f t="shared" si="3"/>
        <v>0</v>
      </c>
      <c r="M16" s="80">
        <f t="shared" si="3"/>
        <v>0</v>
      </c>
      <c r="N16" s="80">
        <f t="shared" si="3"/>
        <v>0</v>
      </c>
      <c r="O16" s="80">
        <f t="shared" si="3"/>
        <v>0</v>
      </c>
      <c r="P16" s="80">
        <f t="shared" si="3"/>
        <v>0</v>
      </c>
      <c r="Q16" s="80">
        <f t="shared" si="3"/>
        <v>750000</v>
      </c>
      <c r="R16" s="80">
        <f t="shared" si="3"/>
        <v>750000</v>
      </c>
    </row>
    <row r="17" spans="1:18" s="5" customFormat="1" ht="24" customHeight="1">
      <c r="A17" s="164" t="s">
        <v>102</v>
      </c>
      <c r="B17" s="164"/>
      <c r="C17" s="81">
        <f>C18+C23</f>
        <v>750000</v>
      </c>
      <c r="D17" s="81">
        <f aca="true" t="shared" si="4" ref="D17:R17">D18+D23</f>
        <v>0</v>
      </c>
      <c r="E17" s="81">
        <f t="shared" si="4"/>
        <v>800000</v>
      </c>
      <c r="F17" s="81">
        <f t="shared" si="4"/>
        <v>-150000</v>
      </c>
      <c r="G17" s="81">
        <f t="shared" si="4"/>
        <v>650000</v>
      </c>
      <c r="H17" s="81">
        <f t="shared" si="4"/>
        <v>750000</v>
      </c>
      <c r="I17" s="81">
        <f t="shared" si="4"/>
        <v>0</v>
      </c>
      <c r="J17" s="81">
        <f t="shared" si="4"/>
        <v>0</v>
      </c>
      <c r="K17" s="81">
        <f t="shared" si="4"/>
        <v>0</v>
      </c>
      <c r="L17" s="81">
        <f t="shared" si="4"/>
        <v>0</v>
      </c>
      <c r="M17" s="81">
        <f t="shared" si="4"/>
        <v>0</v>
      </c>
      <c r="N17" s="81">
        <f t="shared" si="4"/>
        <v>0</v>
      </c>
      <c r="O17" s="81">
        <f t="shared" si="4"/>
        <v>0</v>
      </c>
      <c r="P17" s="81">
        <f t="shared" si="4"/>
        <v>0</v>
      </c>
      <c r="Q17" s="81">
        <f t="shared" si="4"/>
        <v>750000</v>
      </c>
      <c r="R17" s="81">
        <f t="shared" si="4"/>
        <v>750000</v>
      </c>
    </row>
    <row r="18" spans="1:18" s="5" customFormat="1" ht="24" customHeight="1">
      <c r="A18" s="163" t="s">
        <v>143</v>
      </c>
      <c r="B18" s="163"/>
      <c r="C18" s="98">
        <f aca="true" t="shared" si="5" ref="C18:R19">C19</f>
        <v>650000</v>
      </c>
      <c r="D18" s="98">
        <f t="shared" si="5"/>
        <v>0</v>
      </c>
      <c r="E18" s="98">
        <f t="shared" si="5"/>
        <v>650000</v>
      </c>
      <c r="F18" s="98">
        <f t="shared" si="5"/>
        <v>0</v>
      </c>
      <c r="G18" s="98">
        <f t="shared" si="5"/>
        <v>650000</v>
      </c>
      <c r="H18" s="98">
        <f t="shared" si="5"/>
        <v>650000</v>
      </c>
      <c r="I18" s="98">
        <f t="shared" si="5"/>
        <v>0</v>
      </c>
      <c r="J18" s="98">
        <f t="shared" si="5"/>
        <v>0</v>
      </c>
      <c r="K18" s="98">
        <f t="shared" si="5"/>
        <v>0</v>
      </c>
      <c r="L18" s="98">
        <f t="shared" si="5"/>
        <v>0</v>
      </c>
      <c r="M18" s="98">
        <f t="shared" si="5"/>
        <v>0</v>
      </c>
      <c r="N18" s="98">
        <f t="shared" si="5"/>
        <v>0</v>
      </c>
      <c r="O18" s="98">
        <f t="shared" si="5"/>
        <v>0</v>
      </c>
      <c r="P18" s="98">
        <f t="shared" si="5"/>
        <v>0</v>
      </c>
      <c r="Q18" s="98">
        <f t="shared" si="5"/>
        <v>650000</v>
      </c>
      <c r="R18" s="98">
        <f t="shared" si="5"/>
        <v>650000</v>
      </c>
    </row>
    <row r="19" spans="1:18" s="5" customFormat="1" ht="22.5">
      <c r="A19" s="82">
        <v>4</v>
      </c>
      <c r="B19" s="83" t="s">
        <v>36</v>
      </c>
      <c r="C19" s="84">
        <f t="shared" si="5"/>
        <v>650000</v>
      </c>
      <c r="D19" s="84">
        <f t="shared" si="5"/>
        <v>0</v>
      </c>
      <c r="E19" s="84">
        <f t="shared" si="5"/>
        <v>650000</v>
      </c>
      <c r="F19" s="84">
        <f t="shared" si="5"/>
        <v>0</v>
      </c>
      <c r="G19" s="84">
        <f t="shared" si="5"/>
        <v>650000</v>
      </c>
      <c r="H19" s="84">
        <f t="shared" si="5"/>
        <v>650000</v>
      </c>
      <c r="I19" s="84">
        <f t="shared" si="5"/>
        <v>0</v>
      </c>
      <c r="J19" s="84">
        <f t="shared" si="5"/>
        <v>0</v>
      </c>
      <c r="K19" s="84">
        <f t="shared" si="5"/>
        <v>0</v>
      </c>
      <c r="L19" s="84">
        <f t="shared" si="5"/>
        <v>0</v>
      </c>
      <c r="M19" s="84">
        <f t="shared" si="5"/>
        <v>0</v>
      </c>
      <c r="N19" s="84">
        <f t="shared" si="5"/>
        <v>0</v>
      </c>
      <c r="O19" s="84">
        <f t="shared" si="5"/>
        <v>0</v>
      </c>
      <c r="P19" s="84">
        <f t="shared" si="5"/>
        <v>0</v>
      </c>
      <c r="Q19" s="84">
        <f t="shared" si="5"/>
        <v>650000</v>
      </c>
      <c r="R19" s="84">
        <f t="shared" si="5"/>
        <v>650000</v>
      </c>
    </row>
    <row r="20" spans="1:18" ht="22.5">
      <c r="A20" s="85">
        <v>45</v>
      </c>
      <c r="B20" s="86" t="s">
        <v>78</v>
      </c>
      <c r="C20" s="87">
        <f aca="true" t="shared" si="6" ref="C20:O21">C21</f>
        <v>650000</v>
      </c>
      <c r="D20" s="87">
        <f t="shared" si="6"/>
        <v>0</v>
      </c>
      <c r="E20" s="87">
        <f t="shared" si="6"/>
        <v>650000</v>
      </c>
      <c r="F20" s="87">
        <f t="shared" si="6"/>
        <v>0</v>
      </c>
      <c r="G20" s="87">
        <f t="shared" si="6"/>
        <v>650000</v>
      </c>
      <c r="H20" s="87">
        <f t="shared" si="6"/>
        <v>650000</v>
      </c>
      <c r="I20" s="87">
        <f t="shared" si="6"/>
        <v>0</v>
      </c>
      <c r="J20" s="87">
        <f t="shared" si="6"/>
        <v>0</v>
      </c>
      <c r="K20" s="87">
        <f t="shared" si="6"/>
        <v>0</v>
      </c>
      <c r="L20" s="87">
        <f t="shared" si="6"/>
        <v>0</v>
      </c>
      <c r="M20" s="87">
        <f t="shared" si="6"/>
        <v>0</v>
      </c>
      <c r="N20" s="87">
        <f t="shared" si="6"/>
        <v>0</v>
      </c>
      <c r="O20" s="87">
        <f t="shared" si="6"/>
        <v>0</v>
      </c>
      <c r="P20" s="87">
        <v>0</v>
      </c>
      <c r="Q20" s="87">
        <f>Q21</f>
        <v>650000</v>
      </c>
      <c r="R20" s="87">
        <f>R21</f>
        <v>650000</v>
      </c>
    </row>
    <row r="21" spans="1:18" ht="22.5">
      <c r="A21" s="88">
        <v>451</v>
      </c>
      <c r="B21" s="89" t="s">
        <v>79</v>
      </c>
      <c r="C21" s="90">
        <f t="shared" si="6"/>
        <v>650000</v>
      </c>
      <c r="D21" s="90">
        <f t="shared" si="6"/>
        <v>0</v>
      </c>
      <c r="E21" s="90">
        <f t="shared" si="6"/>
        <v>650000</v>
      </c>
      <c r="F21" s="90">
        <f t="shared" si="6"/>
        <v>0</v>
      </c>
      <c r="G21" s="90">
        <f t="shared" si="6"/>
        <v>650000</v>
      </c>
      <c r="H21" s="90">
        <f t="shared" si="6"/>
        <v>650000</v>
      </c>
      <c r="I21" s="90">
        <f t="shared" si="6"/>
        <v>0</v>
      </c>
      <c r="J21" s="90">
        <f t="shared" si="6"/>
        <v>0</v>
      </c>
      <c r="K21" s="90">
        <f t="shared" si="6"/>
        <v>0</v>
      </c>
      <c r="L21" s="90">
        <f t="shared" si="6"/>
        <v>0</v>
      </c>
      <c r="M21" s="90">
        <f t="shared" si="6"/>
        <v>0</v>
      </c>
      <c r="N21" s="90">
        <f t="shared" si="6"/>
        <v>0</v>
      </c>
      <c r="O21" s="90">
        <f t="shared" si="6"/>
        <v>0</v>
      </c>
      <c r="P21" s="90">
        <v>0</v>
      </c>
      <c r="Q21" s="90">
        <f>Q22</f>
        <v>650000</v>
      </c>
      <c r="R21" s="90">
        <f>R22</f>
        <v>650000</v>
      </c>
    </row>
    <row r="22" spans="1:18" ht="22.5" hidden="1">
      <c r="A22" s="91">
        <v>4511</v>
      </c>
      <c r="B22" s="92" t="s">
        <v>79</v>
      </c>
      <c r="C22" s="93">
        <f>SUM(H22:P22)</f>
        <v>650000</v>
      </c>
      <c r="D22" s="93"/>
      <c r="E22" s="93">
        <f>C22+D22</f>
        <v>650000</v>
      </c>
      <c r="F22" s="93">
        <v>0</v>
      </c>
      <c r="G22" s="93">
        <f>E22+F22</f>
        <v>650000</v>
      </c>
      <c r="H22" s="93">
        <v>650000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  <c r="Q22" s="93">
        <f>C22*100%</f>
        <v>650000</v>
      </c>
      <c r="R22" s="93">
        <f>C22*100%</f>
        <v>650000</v>
      </c>
    </row>
    <row r="23" spans="1:18" ht="12.75">
      <c r="A23" s="107" t="s">
        <v>84</v>
      </c>
      <c r="B23" s="108"/>
      <c r="C23" s="98">
        <f>'PLAN RASHODA I IZDATAKA'!C24</f>
        <v>100000</v>
      </c>
      <c r="D23" s="98">
        <f>'PLAN RASHODA I IZDATAKA'!D24</f>
        <v>0</v>
      </c>
      <c r="E23" s="98">
        <f>'PLAN RASHODA I IZDATAKA'!E24</f>
        <v>150000</v>
      </c>
      <c r="F23" s="98">
        <f>'PLAN RASHODA I IZDATAKA'!F24</f>
        <v>-150000</v>
      </c>
      <c r="G23" s="98">
        <f>'PLAN RASHODA I IZDATAKA'!G24</f>
        <v>0</v>
      </c>
      <c r="H23" s="98">
        <f>'PLAN RASHODA I IZDATAKA'!H24</f>
        <v>100000</v>
      </c>
      <c r="I23" s="98">
        <f>'PLAN RASHODA I IZDATAKA'!I24</f>
        <v>0</v>
      </c>
      <c r="J23" s="98">
        <f>'PLAN RASHODA I IZDATAKA'!J24</f>
        <v>0</v>
      </c>
      <c r="K23" s="98">
        <f>'PLAN RASHODA I IZDATAKA'!K24</f>
        <v>0</v>
      </c>
      <c r="L23" s="98">
        <f>'PLAN RASHODA I IZDATAKA'!L24</f>
        <v>0</v>
      </c>
      <c r="M23" s="98">
        <f>'PLAN RASHODA I IZDATAKA'!M24</f>
        <v>0</v>
      </c>
      <c r="N23" s="98">
        <f>'PLAN RASHODA I IZDATAKA'!N24</f>
        <v>0</v>
      </c>
      <c r="O23" s="98">
        <f>'PLAN RASHODA I IZDATAKA'!O24</f>
        <v>0</v>
      </c>
      <c r="P23" s="98">
        <f>'PLAN RASHODA I IZDATAKA'!P24</f>
        <v>0</v>
      </c>
      <c r="Q23" s="98">
        <f>'PLAN RASHODA I IZDATAKA'!Q24</f>
        <v>100000</v>
      </c>
      <c r="R23" s="98">
        <f>'PLAN RASHODA I IZDATAKA'!R24</f>
        <v>100000</v>
      </c>
    </row>
    <row r="24" spans="1:18" ht="22.5">
      <c r="A24" s="82">
        <v>4</v>
      </c>
      <c r="B24" s="83" t="s">
        <v>36</v>
      </c>
      <c r="C24" s="84">
        <f aca="true" t="shared" si="7" ref="C24:R26">C25</f>
        <v>100000</v>
      </c>
      <c r="D24" s="84">
        <f t="shared" si="7"/>
        <v>0</v>
      </c>
      <c r="E24" s="84">
        <f t="shared" si="7"/>
        <v>150000</v>
      </c>
      <c r="F24" s="84">
        <f t="shared" si="7"/>
        <v>-150000</v>
      </c>
      <c r="G24" s="84">
        <f t="shared" si="7"/>
        <v>0</v>
      </c>
      <c r="H24" s="84">
        <f t="shared" si="7"/>
        <v>100000</v>
      </c>
      <c r="I24" s="84">
        <f t="shared" si="7"/>
        <v>0</v>
      </c>
      <c r="J24" s="84">
        <f t="shared" si="7"/>
        <v>0</v>
      </c>
      <c r="K24" s="84">
        <f t="shared" si="7"/>
        <v>0</v>
      </c>
      <c r="L24" s="84">
        <f t="shared" si="7"/>
        <v>0</v>
      </c>
      <c r="M24" s="84">
        <f t="shared" si="7"/>
        <v>0</v>
      </c>
      <c r="N24" s="84">
        <f t="shared" si="7"/>
        <v>0</v>
      </c>
      <c r="O24" s="84">
        <f t="shared" si="7"/>
        <v>0</v>
      </c>
      <c r="P24" s="84">
        <f t="shared" si="7"/>
        <v>0</v>
      </c>
      <c r="Q24" s="84">
        <f t="shared" si="7"/>
        <v>100000</v>
      </c>
      <c r="R24" s="84">
        <f t="shared" si="7"/>
        <v>100000</v>
      </c>
    </row>
    <row r="25" spans="1:18" ht="22.5">
      <c r="A25" s="85">
        <v>45</v>
      </c>
      <c r="B25" s="86" t="s">
        <v>78</v>
      </c>
      <c r="C25" s="87">
        <f t="shared" si="7"/>
        <v>100000</v>
      </c>
      <c r="D25" s="87">
        <f t="shared" si="7"/>
        <v>0</v>
      </c>
      <c r="E25" s="87">
        <f t="shared" si="7"/>
        <v>150000</v>
      </c>
      <c r="F25" s="87">
        <f t="shared" si="7"/>
        <v>-150000</v>
      </c>
      <c r="G25" s="87">
        <f t="shared" si="7"/>
        <v>0</v>
      </c>
      <c r="H25" s="87">
        <f t="shared" si="7"/>
        <v>100000</v>
      </c>
      <c r="I25" s="87">
        <f t="shared" si="7"/>
        <v>0</v>
      </c>
      <c r="J25" s="87">
        <f t="shared" si="7"/>
        <v>0</v>
      </c>
      <c r="K25" s="87">
        <f t="shared" si="7"/>
        <v>0</v>
      </c>
      <c r="L25" s="87">
        <f t="shared" si="7"/>
        <v>0</v>
      </c>
      <c r="M25" s="87">
        <f t="shared" si="7"/>
        <v>0</v>
      </c>
      <c r="N25" s="87">
        <f t="shared" si="7"/>
        <v>0</v>
      </c>
      <c r="O25" s="87">
        <f t="shared" si="7"/>
        <v>0</v>
      </c>
      <c r="P25" s="87">
        <f t="shared" si="7"/>
        <v>0</v>
      </c>
      <c r="Q25" s="87">
        <f t="shared" si="7"/>
        <v>100000</v>
      </c>
      <c r="R25" s="87">
        <f t="shared" si="7"/>
        <v>100000</v>
      </c>
    </row>
    <row r="26" spans="1:18" ht="22.5">
      <c r="A26" s="88">
        <v>451</v>
      </c>
      <c r="B26" s="89" t="s">
        <v>79</v>
      </c>
      <c r="C26" s="90">
        <f t="shared" si="7"/>
        <v>100000</v>
      </c>
      <c r="D26" s="90">
        <f t="shared" si="7"/>
        <v>0</v>
      </c>
      <c r="E26" s="90">
        <f t="shared" si="7"/>
        <v>150000</v>
      </c>
      <c r="F26" s="90">
        <f t="shared" si="7"/>
        <v>-150000</v>
      </c>
      <c r="G26" s="90">
        <f t="shared" si="7"/>
        <v>0</v>
      </c>
      <c r="H26" s="90">
        <f t="shared" si="7"/>
        <v>100000</v>
      </c>
      <c r="I26" s="90">
        <f t="shared" si="7"/>
        <v>0</v>
      </c>
      <c r="J26" s="90">
        <f t="shared" si="7"/>
        <v>0</v>
      </c>
      <c r="K26" s="90">
        <f t="shared" si="7"/>
        <v>0</v>
      </c>
      <c r="L26" s="90">
        <f t="shared" si="7"/>
        <v>0</v>
      </c>
      <c r="M26" s="90">
        <f t="shared" si="7"/>
        <v>0</v>
      </c>
      <c r="N26" s="90">
        <f t="shared" si="7"/>
        <v>0</v>
      </c>
      <c r="O26" s="90">
        <f t="shared" si="7"/>
        <v>0</v>
      </c>
      <c r="P26" s="90">
        <f t="shared" si="7"/>
        <v>0</v>
      </c>
      <c r="Q26" s="90">
        <f t="shared" si="7"/>
        <v>100000</v>
      </c>
      <c r="R26" s="90">
        <f t="shared" si="7"/>
        <v>100000</v>
      </c>
    </row>
    <row r="27" spans="1:18" ht="0.75" customHeight="1">
      <c r="A27" s="91">
        <v>4511</v>
      </c>
      <c r="B27" s="92" t="s">
        <v>79</v>
      </c>
      <c r="C27" s="93">
        <f>SUM(H27:O27)</f>
        <v>100000</v>
      </c>
      <c r="D27" s="93">
        <v>0</v>
      </c>
      <c r="E27" s="93">
        <v>150000</v>
      </c>
      <c r="F27" s="93">
        <v>-150000</v>
      </c>
      <c r="G27" s="93">
        <f>E27+F27</f>
        <v>0</v>
      </c>
      <c r="H27" s="93">
        <v>100000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  <c r="Q27" s="93">
        <f>C27*100%</f>
        <v>100000</v>
      </c>
      <c r="R27" s="93">
        <f>C27*100%</f>
        <v>100000</v>
      </c>
    </row>
    <row r="28" spans="1:18" ht="12.75">
      <c r="A28" s="91"/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</row>
    <row r="29" spans="1:18" ht="23.25" customHeight="1">
      <c r="A29" s="165" t="s">
        <v>110</v>
      </c>
      <c r="B29" s="165"/>
      <c r="C29" s="80">
        <f>C30</f>
        <v>669407.88</v>
      </c>
      <c r="D29" s="80"/>
      <c r="E29" s="80">
        <f>E30</f>
        <v>515822</v>
      </c>
      <c r="F29" s="80">
        <f>F30</f>
        <v>33377.5</v>
      </c>
      <c r="G29" s="80">
        <f>G30</f>
        <v>549199.5</v>
      </c>
      <c r="H29" s="80">
        <f>H30</f>
        <v>669407.88</v>
      </c>
      <c r="I29" s="80">
        <f aca="true" t="shared" si="8" ref="I29:R29">I30</f>
        <v>0</v>
      </c>
      <c r="J29" s="80">
        <f t="shared" si="8"/>
        <v>0</v>
      </c>
      <c r="K29" s="80">
        <f t="shared" si="8"/>
        <v>0</v>
      </c>
      <c r="L29" s="80">
        <f t="shared" si="8"/>
        <v>0</v>
      </c>
      <c r="M29" s="80">
        <f t="shared" si="8"/>
        <v>0</v>
      </c>
      <c r="N29" s="80">
        <f t="shared" si="8"/>
        <v>0</v>
      </c>
      <c r="O29" s="80">
        <f t="shared" si="8"/>
        <v>0</v>
      </c>
      <c r="P29" s="80">
        <f t="shared" si="8"/>
        <v>0</v>
      </c>
      <c r="Q29" s="80">
        <f t="shared" si="8"/>
        <v>669407.88</v>
      </c>
      <c r="R29" s="80">
        <f t="shared" si="8"/>
        <v>669407.88</v>
      </c>
    </row>
    <row r="30" spans="1:18" ht="36.75" customHeight="1">
      <c r="A30" s="164" t="s">
        <v>101</v>
      </c>
      <c r="B30" s="164"/>
      <c r="C30" s="94">
        <f aca="true" t="shared" si="9" ref="C30:R30">C31+C61</f>
        <v>669407.88</v>
      </c>
      <c r="D30" s="94" t="e">
        <f t="shared" si="9"/>
        <v>#REF!</v>
      </c>
      <c r="E30" s="94">
        <f t="shared" si="9"/>
        <v>515822</v>
      </c>
      <c r="F30" s="94">
        <f t="shared" si="9"/>
        <v>33377.5</v>
      </c>
      <c r="G30" s="94">
        <f t="shared" si="9"/>
        <v>549199.5</v>
      </c>
      <c r="H30" s="94">
        <f t="shared" si="9"/>
        <v>669407.88</v>
      </c>
      <c r="I30" s="94">
        <f t="shared" si="9"/>
        <v>0</v>
      </c>
      <c r="J30" s="94">
        <f t="shared" si="9"/>
        <v>0</v>
      </c>
      <c r="K30" s="94">
        <f t="shared" si="9"/>
        <v>0</v>
      </c>
      <c r="L30" s="94">
        <f t="shared" si="9"/>
        <v>0</v>
      </c>
      <c r="M30" s="94">
        <f t="shared" si="9"/>
        <v>0</v>
      </c>
      <c r="N30" s="94">
        <f t="shared" si="9"/>
        <v>0</v>
      </c>
      <c r="O30" s="94">
        <f t="shared" si="9"/>
        <v>0</v>
      </c>
      <c r="P30" s="94">
        <f t="shared" si="9"/>
        <v>0</v>
      </c>
      <c r="Q30" s="94">
        <f t="shared" si="9"/>
        <v>669407.88</v>
      </c>
      <c r="R30" s="94">
        <f t="shared" si="9"/>
        <v>669407.88</v>
      </c>
    </row>
    <row r="31" spans="1:18" ht="12.75">
      <c r="A31" s="107" t="s">
        <v>81</v>
      </c>
      <c r="B31" s="104" t="s">
        <v>83</v>
      </c>
      <c r="C31" s="128">
        <f>C32</f>
        <v>561865</v>
      </c>
      <c r="D31" s="128" t="e">
        <f>D32</f>
        <v>#REF!</v>
      </c>
      <c r="E31" s="128">
        <f>E32</f>
        <v>402970</v>
      </c>
      <c r="F31" s="128">
        <f>F32</f>
        <v>28500</v>
      </c>
      <c r="G31" s="128">
        <f>G32</f>
        <v>431470</v>
      </c>
      <c r="H31" s="128">
        <f aca="true" t="shared" si="10" ref="H31:R31">H32</f>
        <v>561865</v>
      </c>
      <c r="I31" s="128">
        <f t="shared" si="10"/>
        <v>0</v>
      </c>
      <c r="J31" s="128">
        <f t="shared" si="10"/>
        <v>0</v>
      </c>
      <c r="K31" s="128">
        <f t="shared" si="10"/>
        <v>0</v>
      </c>
      <c r="L31" s="128">
        <f t="shared" si="10"/>
        <v>0</v>
      </c>
      <c r="M31" s="128">
        <f t="shared" si="10"/>
        <v>0</v>
      </c>
      <c r="N31" s="128">
        <f t="shared" si="10"/>
        <v>0</v>
      </c>
      <c r="O31" s="128">
        <f t="shared" si="10"/>
        <v>0</v>
      </c>
      <c r="P31" s="128">
        <f t="shared" si="10"/>
        <v>0</v>
      </c>
      <c r="Q31" s="128">
        <f t="shared" si="10"/>
        <v>561865</v>
      </c>
      <c r="R31" s="128">
        <f t="shared" si="10"/>
        <v>561865</v>
      </c>
    </row>
    <row r="32" spans="1:18" ht="12.75">
      <c r="A32" s="82">
        <v>3</v>
      </c>
      <c r="B32" s="95" t="s">
        <v>23</v>
      </c>
      <c r="C32" s="96">
        <f aca="true" t="shared" si="11" ref="C32:R32">C33+C58</f>
        <v>561865</v>
      </c>
      <c r="D32" s="96" t="e">
        <f t="shared" si="11"/>
        <v>#REF!</v>
      </c>
      <c r="E32" s="96">
        <f t="shared" si="11"/>
        <v>402970</v>
      </c>
      <c r="F32" s="96">
        <f t="shared" si="11"/>
        <v>28500</v>
      </c>
      <c r="G32" s="96">
        <f t="shared" si="11"/>
        <v>431470</v>
      </c>
      <c r="H32" s="96">
        <f t="shared" si="11"/>
        <v>561865</v>
      </c>
      <c r="I32" s="96">
        <f t="shared" si="11"/>
        <v>0</v>
      </c>
      <c r="J32" s="96">
        <f t="shared" si="11"/>
        <v>0</v>
      </c>
      <c r="K32" s="96">
        <f t="shared" si="11"/>
        <v>0</v>
      </c>
      <c r="L32" s="96">
        <f t="shared" si="11"/>
        <v>0</v>
      </c>
      <c r="M32" s="96">
        <f t="shared" si="11"/>
        <v>0</v>
      </c>
      <c r="N32" s="96">
        <f t="shared" si="11"/>
        <v>0</v>
      </c>
      <c r="O32" s="96">
        <f t="shared" si="11"/>
        <v>0</v>
      </c>
      <c r="P32" s="96">
        <f t="shared" si="11"/>
        <v>0</v>
      </c>
      <c r="Q32" s="96">
        <f t="shared" si="11"/>
        <v>561865</v>
      </c>
      <c r="R32" s="96">
        <f t="shared" si="11"/>
        <v>561865</v>
      </c>
    </row>
    <row r="33" spans="1:18" s="5" customFormat="1" ht="12.75">
      <c r="A33" s="85">
        <v>32</v>
      </c>
      <c r="B33" s="86" t="s">
        <v>28</v>
      </c>
      <c r="C33" s="87">
        <f>C34+C38+C43+C52</f>
        <v>555865</v>
      </c>
      <c r="D33" s="87" t="e">
        <f>D34+D38+D43+#REF!+D52</f>
        <v>#REF!</v>
      </c>
      <c r="E33" s="87">
        <f>E34+E38+E43+E52</f>
        <v>397970</v>
      </c>
      <c r="F33" s="87">
        <f aca="true" t="shared" si="12" ref="F33:R33">F34+F38+F43+F52</f>
        <v>28500</v>
      </c>
      <c r="G33" s="87">
        <f t="shared" si="12"/>
        <v>426470</v>
      </c>
      <c r="H33" s="87">
        <f t="shared" si="12"/>
        <v>555865</v>
      </c>
      <c r="I33" s="87">
        <f t="shared" si="12"/>
        <v>0</v>
      </c>
      <c r="J33" s="87">
        <f t="shared" si="12"/>
        <v>0</v>
      </c>
      <c r="K33" s="87">
        <f t="shared" si="12"/>
        <v>0</v>
      </c>
      <c r="L33" s="87">
        <f t="shared" si="12"/>
        <v>0</v>
      </c>
      <c r="M33" s="87">
        <f t="shared" si="12"/>
        <v>0</v>
      </c>
      <c r="N33" s="87">
        <f t="shared" si="12"/>
        <v>0</v>
      </c>
      <c r="O33" s="87">
        <f t="shared" si="12"/>
        <v>0</v>
      </c>
      <c r="P33" s="87">
        <f t="shared" si="12"/>
        <v>0</v>
      </c>
      <c r="Q33" s="87">
        <f t="shared" si="12"/>
        <v>555865</v>
      </c>
      <c r="R33" s="87">
        <f t="shared" si="12"/>
        <v>555865</v>
      </c>
    </row>
    <row r="34" spans="1:18" ht="12.75">
      <c r="A34" s="88">
        <v>321</v>
      </c>
      <c r="B34" s="89" t="s">
        <v>29</v>
      </c>
      <c r="C34" s="90">
        <f>C35+C36+C37</f>
        <v>42000</v>
      </c>
      <c r="D34" s="90">
        <f>D35+D36+D37</f>
        <v>-3000</v>
      </c>
      <c r="E34" s="90">
        <f>E35+E36+E37</f>
        <v>37035</v>
      </c>
      <c r="F34" s="90">
        <f>F35+F36+F37</f>
        <v>6500</v>
      </c>
      <c r="G34" s="90">
        <f>G35+G36+G37</f>
        <v>43535</v>
      </c>
      <c r="H34" s="90">
        <f aca="true" t="shared" si="13" ref="H34:R34">H35+H36+H37</f>
        <v>42000</v>
      </c>
      <c r="I34" s="90">
        <f t="shared" si="13"/>
        <v>0</v>
      </c>
      <c r="J34" s="90">
        <f t="shared" si="13"/>
        <v>0</v>
      </c>
      <c r="K34" s="90">
        <f t="shared" si="13"/>
        <v>0</v>
      </c>
      <c r="L34" s="90">
        <f t="shared" si="13"/>
        <v>0</v>
      </c>
      <c r="M34" s="90">
        <f t="shared" si="13"/>
        <v>0</v>
      </c>
      <c r="N34" s="90">
        <f t="shared" si="13"/>
        <v>0</v>
      </c>
      <c r="O34" s="90">
        <f t="shared" si="13"/>
        <v>0</v>
      </c>
      <c r="P34" s="90">
        <f t="shared" si="13"/>
        <v>0</v>
      </c>
      <c r="Q34" s="90">
        <f t="shared" si="13"/>
        <v>42000</v>
      </c>
      <c r="R34" s="90">
        <f t="shared" si="13"/>
        <v>42000</v>
      </c>
    </row>
    <row r="35" spans="1:18" ht="0.75" customHeight="1">
      <c r="A35" s="91">
        <v>3211</v>
      </c>
      <c r="B35" s="92" t="s">
        <v>48</v>
      </c>
      <c r="C35" s="93">
        <f>SUM(H35:O35)</f>
        <v>35000</v>
      </c>
      <c r="D35" s="93">
        <v>-2000</v>
      </c>
      <c r="E35" s="93">
        <v>26000</v>
      </c>
      <c r="F35" s="93">
        <v>10500</v>
      </c>
      <c r="G35" s="93">
        <f>E35+F35</f>
        <v>36500</v>
      </c>
      <c r="H35" s="93">
        <v>35000</v>
      </c>
      <c r="I35" s="93">
        <v>0</v>
      </c>
      <c r="J35" s="93">
        <v>0</v>
      </c>
      <c r="K35" s="93">
        <v>0</v>
      </c>
      <c r="L35" s="93">
        <v>0</v>
      </c>
      <c r="M35" s="93">
        <v>0</v>
      </c>
      <c r="N35" s="93">
        <v>0</v>
      </c>
      <c r="O35" s="93">
        <v>0</v>
      </c>
      <c r="P35" s="93">
        <v>0</v>
      </c>
      <c r="Q35" s="93">
        <f>C35*1</f>
        <v>35000</v>
      </c>
      <c r="R35" s="93">
        <f>C35*1</f>
        <v>35000</v>
      </c>
    </row>
    <row r="36" spans="1:18" ht="12.75" hidden="1">
      <c r="A36" s="91">
        <v>3213</v>
      </c>
      <c r="B36" s="92" t="s">
        <v>50</v>
      </c>
      <c r="C36" s="93">
        <f>SUM(H36:O36)</f>
        <v>5000</v>
      </c>
      <c r="D36" s="93">
        <v>-1000</v>
      </c>
      <c r="E36" s="93">
        <v>9035</v>
      </c>
      <c r="F36" s="93">
        <v>-4000</v>
      </c>
      <c r="G36" s="93">
        <f>E36+F36</f>
        <v>5035</v>
      </c>
      <c r="H36" s="93">
        <v>5000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>
        <f>C36*1</f>
        <v>5000</v>
      </c>
      <c r="R36" s="93">
        <f aca="true" t="shared" si="14" ref="R36:R51">C36*1</f>
        <v>5000</v>
      </c>
    </row>
    <row r="37" spans="1:18" ht="12.75" hidden="1">
      <c r="A37" s="91">
        <v>3214</v>
      </c>
      <c r="B37" s="92" t="s">
        <v>51</v>
      </c>
      <c r="C37" s="93">
        <f>SUM(H37:O37)</f>
        <v>2000</v>
      </c>
      <c r="D37" s="93">
        <v>0</v>
      </c>
      <c r="E37" s="93">
        <v>2000</v>
      </c>
      <c r="F37" s="93">
        <v>0</v>
      </c>
      <c r="G37" s="93">
        <f>E37+F37</f>
        <v>2000</v>
      </c>
      <c r="H37" s="93">
        <v>2000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3">
        <f>C37*1</f>
        <v>2000</v>
      </c>
      <c r="R37" s="93">
        <f t="shared" si="14"/>
        <v>2000</v>
      </c>
    </row>
    <row r="38" spans="1:18" ht="12.75">
      <c r="A38" s="88">
        <v>322</v>
      </c>
      <c r="B38" s="89" t="s">
        <v>30</v>
      </c>
      <c r="C38" s="90">
        <f>C39+C40+C41+C42</f>
        <v>317000</v>
      </c>
      <c r="D38" s="90">
        <f aca="true" t="shared" si="15" ref="D38:R38">D39+D40+D41+D42</f>
        <v>-20258</v>
      </c>
      <c r="E38" s="90">
        <f>E39+E40+E41+E42</f>
        <v>205685</v>
      </c>
      <c r="F38" s="90">
        <f>F39+F40+F41+F42</f>
        <v>12000</v>
      </c>
      <c r="G38" s="90">
        <f>G39+G40+G41+G42</f>
        <v>217685</v>
      </c>
      <c r="H38" s="90">
        <f t="shared" si="15"/>
        <v>317000</v>
      </c>
      <c r="I38" s="90">
        <f t="shared" si="15"/>
        <v>0</v>
      </c>
      <c r="J38" s="90">
        <f t="shared" si="15"/>
        <v>0</v>
      </c>
      <c r="K38" s="90">
        <f t="shared" si="15"/>
        <v>0</v>
      </c>
      <c r="L38" s="90">
        <f t="shared" si="15"/>
        <v>0</v>
      </c>
      <c r="M38" s="90">
        <f t="shared" si="15"/>
        <v>0</v>
      </c>
      <c r="N38" s="90">
        <f t="shared" si="15"/>
        <v>0</v>
      </c>
      <c r="O38" s="90">
        <f t="shared" si="15"/>
        <v>0</v>
      </c>
      <c r="P38" s="90">
        <f t="shared" si="15"/>
        <v>0</v>
      </c>
      <c r="Q38" s="90">
        <f t="shared" si="15"/>
        <v>317000</v>
      </c>
      <c r="R38" s="90">
        <f t="shared" si="15"/>
        <v>317000</v>
      </c>
    </row>
    <row r="39" spans="1:18" ht="12.75" hidden="1">
      <c r="A39" s="91">
        <v>3221</v>
      </c>
      <c r="B39" s="92" t="s">
        <v>52</v>
      </c>
      <c r="C39" s="93">
        <f>SUM(H39:O39)</f>
        <v>154000</v>
      </c>
      <c r="D39" s="93">
        <v>-7758</v>
      </c>
      <c r="E39" s="93">
        <v>68242</v>
      </c>
      <c r="F39" s="93">
        <v>22000</v>
      </c>
      <c r="G39" s="93">
        <f>E39+F39</f>
        <v>90242</v>
      </c>
      <c r="H39" s="93">
        <v>154000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93">
        <v>0</v>
      </c>
      <c r="P39" s="93">
        <v>0</v>
      </c>
      <c r="Q39" s="93">
        <f>C39*1</f>
        <v>154000</v>
      </c>
      <c r="R39" s="93">
        <f t="shared" si="14"/>
        <v>154000</v>
      </c>
    </row>
    <row r="40" spans="1:18" ht="12.75" hidden="1">
      <c r="A40" s="91">
        <v>3223</v>
      </c>
      <c r="B40" s="92" t="s">
        <v>54</v>
      </c>
      <c r="C40" s="93">
        <f>SUM(H40:O40)</f>
        <v>130000</v>
      </c>
      <c r="D40" s="93">
        <v>-5000</v>
      </c>
      <c r="E40" s="93">
        <v>125000</v>
      </c>
      <c r="F40" s="93">
        <v>-10000</v>
      </c>
      <c r="G40" s="93">
        <f>E40+F40</f>
        <v>115000</v>
      </c>
      <c r="H40" s="93">
        <v>130000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93">
        <v>0</v>
      </c>
      <c r="Q40" s="93">
        <f>C40*1</f>
        <v>130000</v>
      </c>
      <c r="R40" s="93">
        <f t="shared" si="14"/>
        <v>130000</v>
      </c>
    </row>
    <row r="41" spans="1:18" ht="12.75" hidden="1">
      <c r="A41" s="91">
        <v>3225</v>
      </c>
      <c r="B41" s="92" t="s">
        <v>56</v>
      </c>
      <c r="C41" s="93">
        <f>SUM(H41:O41)</f>
        <v>28000</v>
      </c>
      <c r="D41" s="93">
        <v>-7000</v>
      </c>
      <c r="E41" s="93">
        <v>8943</v>
      </c>
      <c r="F41" s="93">
        <v>0</v>
      </c>
      <c r="G41" s="93">
        <f>E41+F41</f>
        <v>8943</v>
      </c>
      <c r="H41" s="93">
        <v>28000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f>C41*1</f>
        <v>28000</v>
      </c>
      <c r="R41" s="93">
        <f t="shared" si="14"/>
        <v>28000</v>
      </c>
    </row>
    <row r="42" spans="1:18" ht="12.75" hidden="1">
      <c r="A42" s="91">
        <v>3227</v>
      </c>
      <c r="B42" s="92" t="s">
        <v>57</v>
      </c>
      <c r="C42" s="93">
        <f>SUM(H42:O42)</f>
        <v>5000</v>
      </c>
      <c r="D42" s="93">
        <v>-500</v>
      </c>
      <c r="E42" s="93">
        <v>3500</v>
      </c>
      <c r="F42" s="93">
        <v>0</v>
      </c>
      <c r="G42" s="93">
        <f>E42+F42</f>
        <v>3500</v>
      </c>
      <c r="H42" s="93">
        <v>5000</v>
      </c>
      <c r="I42" s="93">
        <v>0</v>
      </c>
      <c r="J42" s="93">
        <v>0</v>
      </c>
      <c r="K42" s="93">
        <v>0</v>
      </c>
      <c r="L42" s="93">
        <v>0</v>
      </c>
      <c r="M42" s="93">
        <v>0</v>
      </c>
      <c r="N42" s="93">
        <v>0</v>
      </c>
      <c r="O42" s="93">
        <v>0</v>
      </c>
      <c r="P42" s="93">
        <v>0</v>
      </c>
      <c r="Q42" s="93">
        <f>C42*1</f>
        <v>5000</v>
      </c>
      <c r="R42" s="93">
        <f t="shared" si="14"/>
        <v>5000</v>
      </c>
    </row>
    <row r="43" spans="1:18" ht="12" customHeight="1">
      <c r="A43" s="88">
        <v>323</v>
      </c>
      <c r="B43" s="89" t="s">
        <v>31</v>
      </c>
      <c r="C43" s="90">
        <f aca="true" t="shared" si="16" ref="C43:P43">SUM(C44:C51)</f>
        <v>160500</v>
      </c>
      <c r="D43" s="90">
        <f t="shared" si="16"/>
        <v>-25500</v>
      </c>
      <c r="E43" s="90">
        <f t="shared" si="16"/>
        <v>133000</v>
      </c>
      <c r="F43" s="90">
        <f t="shared" si="16"/>
        <v>9100</v>
      </c>
      <c r="G43" s="90">
        <f t="shared" si="16"/>
        <v>142100</v>
      </c>
      <c r="H43" s="90">
        <f t="shared" si="16"/>
        <v>160500</v>
      </c>
      <c r="I43" s="90">
        <f t="shared" si="16"/>
        <v>0</v>
      </c>
      <c r="J43" s="90">
        <f t="shared" si="16"/>
        <v>0</v>
      </c>
      <c r="K43" s="90">
        <f t="shared" si="16"/>
        <v>0</v>
      </c>
      <c r="L43" s="90">
        <f t="shared" si="16"/>
        <v>0</v>
      </c>
      <c r="M43" s="90">
        <f t="shared" si="16"/>
        <v>0</v>
      </c>
      <c r="N43" s="90">
        <f t="shared" si="16"/>
        <v>0</v>
      </c>
      <c r="O43" s="90">
        <f t="shared" si="16"/>
        <v>0</v>
      </c>
      <c r="P43" s="90">
        <f t="shared" si="16"/>
        <v>0</v>
      </c>
      <c r="Q43" s="90">
        <f>SUM(Q44:Q51)</f>
        <v>160500</v>
      </c>
      <c r="R43" s="90">
        <f>SUM(R44:R51)</f>
        <v>160500</v>
      </c>
    </row>
    <row r="44" spans="1:18" ht="12.75" hidden="1">
      <c r="A44" s="91">
        <v>3231</v>
      </c>
      <c r="B44" s="92" t="s">
        <v>58</v>
      </c>
      <c r="C44" s="93">
        <f aca="true" t="shared" si="17" ref="C44:C51">SUM(H44:O44)</f>
        <v>14000</v>
      </c>
      <c r="D44" s="93">
        <v>-2500</v>
      </c>
      <c r="E44" s="93">
        <v>12500</v>
      </c>
      <c r="F44" s="93">
        <v>0</v>
      </c>
      <c r="G44" s="93">
        <f>E44+F44</f>
        <v>12500</v>
      </c>
      <c r="H44" s="93">
        <v>14000</v>
      </c>
      <c r="I44" s="93">
        <v>0</v>
      </c>
      <c r="J44" s="93">
        <v>0</v>
      </c>
      <c r="K44" s="93">
        <v>0</v>
      </c>
      <c r="L44" s="93">
        <v>0</v>
      </c>
      <c r="M44" s="93">
        <v>0</v>
      </c>
      <c r="N44" s="93">
        <v>0</v>
      </c>
      <c r="O44" s="93">
        <v>0</v>
      </c>
      <c r="P44" s="93">
        <v>0</v>
      </c>
      <c r="Q44" s="93">
        <f aca="true" t="shared" si="18" ref="Q44:Q51">C44*1</f>
        <v>14000</v>
      </c>
      <c r="R44" s="93">
        <f t="shared" si="14"/>
        <v>14000</v>
      </c>
    </row>
    <row r="45" spans="1:18" ht="12.75" hidden="1">
      <c r="A45" s="91">
        <v>3233</v>
      </c>
      <c r="B45" s="92" t="s">
        <v>82</v>
      </c>
      <c r="C45" s="93">
        <f t="shared" si="17"/>
        <v>10000</v>
      </c>
      <c r="D45" s="93">
        <v>0</v>
      </c>
      <c r="E45" s="93">
        <f aca="true" t="shared" si="19" ref="E45:E56">C45+D45</f>
        <v>10000</v>
      </c>
      <c r="F45" s="93">
        <v>4500</v>
      </c>
      <c r="G45" s="93">
        <f aca="true" t="shared" si="20" ref="G45:G51">E45+F45</f>
        <v>14500</v>
      </c>
      <c r="H45" s="93">
        <v>10000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>
        <v>0</v>
      </c>
      <c r="O45" s="93">
        <v>0</v>
      </c>
      <c r="P45" s="93">
        <v>0</v>
      </c>
      <c r="Q45" s="93">
        <f t="shared" si="18"/>
        <v>10000</v>
      </c>
      <c r="R45" s="93">
        <f t="shared" si="14"/>
        <v>10000</v>
      </c>
    </row>
    <row r="46" spans="1:18" ht="12.75" hidden="1">
      <c r="A46" s="91">
        <v>3234</v>
      </c>
      <c r="B46" s="92" t="s">
        <v>60</v>
      </c>
      <c r="C46" s="93">
        <f t="shared" si="17"/>
        <v>75000</v>
      </c>
      <c r="D46" s="93">
        <v>-10000</v>
      </c>
      <c r="E46" s="93">
        <f t="shared" si="19"/>
        <v>65000</v>
      </c>
      <c r="F46" s="93">
        <v>10000</v>
      </c>
      <c r="G46" s="93">
        <f t="shared" si="20"/>
        <v>75000</v>
      </c>
      <c r="H46" s="93">
        <v>75000</v>
      </c>
      <c r="I46" s="93">
        <v>0</v>
      </c>
      <c r="J46" s="93">
        <v>0</v>
      </c>
      <c r="K46" s="93">
        <v>0</v>
      </c>
      <c r="L46" s="93">
        <v>0</v>
      </c>
      <c r="M46" s="93">
        <v>0</v>
      </c>
      <c r="N46" s="93">
        <v>0</v>
      </c>
      <c r="O46" s="93">
        <v>0</v>
      </c>
      <c r="P46" s="93">
        <v>0</v>
      </c>
      <c r="Q46" s="93">
        <f t="shared" si="18"/>
        <v>75000</v>
      </c>
      <c r="R46" s="93">
        <f t="shared" si="14"/>
        <v>75000</v>
      </c>
    </row>
    <row r="47" spans="1:18" ht="12.75" hidden="1">
      <c r="A47" s="91">
        <v>3235</v>
      </c>
      <c r="B47" s="92" t="s">
        <v>88</v>
      </c>
      <c r="C47" s="93">
        <f t="shared" si="17"/>
        <v>10000</v>
      </c>
      <c r="D47" s="93">
        <v>-1000</v>
      </c>
      <c r="E47" s="93">
        <f t="shared" si="19"/>
        <v>9000</v>
      </c>
      <c r="F47" s="93">
        <v>0</v>
      </c>
      <c r="G47" s="93">
        <f t="shared" si="20"/>
        <v>9000</v>
      </c>
      <c r="H47" s="93">
        <v>10000</v>
      </c>
      <c r="I47" s="93">
        <v>0</v>
      </c>
      <c r="J47" s="93">
        <v>0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93">
        <f t="shared" si="18"/>
        <v>10000</v>
      </c>
      <c r="R47" s="93">
        <f t="shared" si="14"/>
        <v>10000</v>
      </c>
    </row>
    <row r="48" spans="1:18" ht="12.75" hidden="1">
      <c r="A48" s="91">
        <v>3236</v>
      </c>
      <c r="B48" s="92" t="s">
        <v>61</v>
      </c>
      <c r="C48" s="93">
        <f t="shared" si="17"/>
        <v>18000</v>
      </c>
      <c r="D48" s="93">
        <v>-5000</v>
      </c>
      <c r="E48" s="93">
        <f t="shared" si="19"/>
        <v>13000</v>
      </c>
      <c r="F48" s="93">
        <v>-5000</v>
      </c>
      <c r="G48" s="93">
        <f t="shared" si="20"/>
        <v>8000</v>
      </c>
      <c r="H48" s="93">
        <v>18000</v>
      </c>
      <c r="I48" s="93">
        <v>0</v>
      </c>
      <c r="J48" s="93">
        <v>0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  <c r="P48" s="93">
        <v>0</v>
      </c>
      <c r="Q48" s="93">
        <f t="shared" si="18"/>
        <v>18000</v>
      </c>
      <c r="R48" s="93">
        <f t="shared" si="14"/>
        <v>18000</v>
      </c>
    </row>
    <row r="49" spans="1:18" ht="12.75" hidden="1">
      <c r="A49" s="91">
        <v>3237</v>
      </c>
      <c r="B49" s="92" t="s">
        <v>62</v>
      </c>
      <c r="C49" s="93">
        <f t="shared" si="17"/>
        <v>500</v>
      </c>
      <c r="D49" s="93">
        <v>0</v>
      </c>
      <c r="E49" s="93">
        <v>500</v>
      </c>
      <c r="F49" s="93">
        <v>-400</v>
      </c>
      <c r="G49" s="93">
        <f t="shared" si="20"/>
        <v>100</v>
      </c>
      <c r="H49" s="93">
        <v>500</v>
      </c>
      <c r="I49" s="93">
        <v>0</v>
      </c>
      <c r="J49" s="93">
        <v>0</v>
      </c>
      <c r="K49" s="93">
        <v>0</v>
      </c>
      <c r="L49" s="93">
        <v>0</v>
      </c>
      <c r="M49" s="93">
        <v>0</v>
      </c>
      <c r="N49" s="93">
        <v>0</v>
      </c>
      <c r="O49" s="93">
        <v>0</v>
      </c>
      <c r="P49" s="93">
        <v>0</v>
      </c>
      <c r="Q49" s="93">
        <f t="shared" si="18"/>
        <v>500</v>
      </c>
      <c r="R49" s="93">
        <f t="shared" si="14"/>
        <v>500</v>
      </c>
    </row>
    <row r="50" spans="1:18" ht="12.75" hidden="1">
      <c r="A50" s="91">
        <v>3238</v>
      </c>
      <c r="B50" s="92" t="s">
        <v>63</v>
      </c>
      <c r="C50" s="93">
        <f t="shared" si="17"/>
        <v>18000</v>
      </c>
      <c r="D50" s="93">
        <v>-6000</v>
      </c>
      <c r="E50" s="93">
        <f t="shared" si="19"/>
        <v>12000</v>
      </c>
      <c r="F50" s="93">
        <v>0</v>
      </c>
      <c r="G50" s="93">
        <f t="shared" si="20"/>
        <v>12000</v>
      </c>
      <c r="H50" s="93">
        <v>18000</v>
      </c>
      <c r="I50" s="93">
        <v>0</v>
      </c>
      <c r="J50" s="93">
        <v>0</v>
      </c>
      <c r="K50" s="93">
        <v>0</v>
      </c>
      <c r="L50" s="93">
        <v>0</v>
      </c>
      <c r="M50" s="93">
        <v>0</v>
      </c>
      <c r="N50" s="93">
        <v>0</v>
      </c>
      <c r="O50" s="93">
        <v>0</v>
      </c>
      <c r="P50" s="93">
        <v>0</v>
      </c>
      <c r="Q50" s="93">
        <f t="shared" si="18"/>
        <v>18000</v>
      </c>
      <c r="R50" s="93">
        <f t="shared" si="14"/>
        <v>18000</v>
      </c>
    </row>
    <row r="51" spans="1:18" ht="12.75" hidden="1">
      <c r="A51" s="91">
        <v>3239</v>
      </c>
      <c r="B51" s="92" t="s">
        <v>64</v>
      </c>
      <c r="C51" s="93">
        <f t="shared" si="17"/>
        <v>15000</v>
      </c>
      <c r="D51" s="93">
        <v>-1000</v>
      </c>
      <c r="E51" s="93">
        <v>11000</v>
      </c>
      <c r="F51" s="93">
        <v>0</v>
      </c>
      <c r="G51" s="93">
        <f t="shared" si="20"/>
        <v>11000</v>
      </c>
      <c r="H51" s="93">
        <v>15000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3">
        <f t="shared" si="18"/>
        <v>15000</v>
      </c>
      <c r="R51" s="93">
        <f t="shared" si="14"/>
        <v>15000</v>
      </c>
    </row>
    <row r="52" spans="1:18" ht="21.75" customHeight="1">
      <c r="A52" s="88">
        <v>329</v>
      </c>
      <c r="B52" s="89" t="s">
        <v>32</v>
      </c>
      <c r="C52" s="90">
        <f>SUM(C53:C57)</f>
        <v>36365</v>
      </c>
      <c r="D52" s="90">
        <f>SUM(D53:D57)</f>
        <v>-1000</v>
      </c>
      <c r="E52" s="90">
        <f>SUM(E53:E57)</f>
        <v>22250</v>
      </c>
      <c r="F52" s="90">
        <f>SUM(F53:F57)</f>
        <v>900</v>
      </c>
      <c r="G52" s="90">
        <f>SUM(G53:G57)</f>
        <v>23150</v>
      </c>
      <c r="H52" s="90">
        <f aca="true" t="shared" si="21" ref="H52:R52">SUM(H53:H57)</f>
        <v>36365</v>
      </c>
      <c r="I52" s="90">
        <f t="shared" si="21"/>
        <v>0</v>
      </c>
      <c r="J52" s="90">
        <f t="shared" si="21"/>
        <v>0</v>
      </c>
      <c r="K52" s="90">
        <f>SUM(K53:K57)</f>
        <v>0</v>
      </c>
      <c r="L52" s="90">
        <f>SUM(L53:L57)</f>
        <v>0</v>
      </c>
      <c r="M52" s="90">
        <f t="shared" si="21"/>
        <v>0</v>
      </c>
      <c r="N52" s="90">
        <f t="shared" si="21"/>
        <v>0</v>
      </c>
      <c r="O52" s="90">
        <f t="shared" si="21"/>
        <v>0</v>
      </c>
      <c r="P52" s="90">
        <v>0</v>
      </c>
      <c r="Q52" s="90">
        <f t="shared" si="21"/>
        <v>36365</v>
      </c>
      <c r="R52" s="90">
        <f t="shared" si="21"/>
        <v>36365</v>
      </c>
    </row>
    <row r="53" spans="1:18" ht="12.75" hidden="1">
      <c r="A53" s="91">
        <v>3292</v>
      </c>
      <c r="B53" s="92" t="s">
        <v>67</v>
      </c>
      <c r="C53" s="93">
        <f>SUM(H53:O53)</f>
        <v>11500</v>
      </c>
      <c r="D53" s="93">
        <v>0</v>
      </c>
      <c r="E53" s="93">
        <v>11000</v>
      </c>
      <c r="F53" s="93">
        <v>0</v>
      </c>
      <c r="G53" s="93">
        <f>E53+F53</f>
        <v>11000</v>
      </c>
      <c r="H53" s="93">
        <v>11500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3">
        <v>0</v>
      </c>
      <c r="O53" s="93">
        <v>0</v>
      </c>
      <c r="P53" s="93">
        <v>0</v>
      </c>
      <c r="Q53" s="93">
        <f>C53*1</f>
        <v>11500</v>
      </c>
      <c r="R53" s="93">
        <f>Q53*1</f>
        <v>11500</v>
      </c>
    </row>
    <row r="54" spans="1:18" ht="12.75" hidden="1">
      <c r="A54" s="91">
        <v>3293</v>
      </c>
      <c r="B54" s="92" t="s">
        <v>68</v>
      </c>
      <c r="C54" s="93">
        <f>SUM(H54:O54)</f>
        <v>2000</v>
      </c>
      <c r="D54" s="93">
        <v>0</v>
      </c>
      <c r="E54" s="93">
        <v>500</v>
      </c>
      <c r="F54" s="93">
        <v>-200</v>
      </c>
      <c r="G54" s="93">
        <f>E54+F54</f>
        <v>300</v>
      </c>
      <c r="H54" s="93">
        <v>2000</v>
      </c>
      <c r="I54" s="93">
        <v>0</v>
      </c>
      <c r="J54" s="93">
        <v>0</v>
      </c>
      <c r="K54" s="93">
        <v>0</v>
      </c>
      <c r="L54" s="93">
        <v>0</v>
      </c>
      <c r="M54" s="93">
        <v>0</v>
      </c>
      <c r="N54" s="93">
        <v>0</v>
      </c>
      <c r="O54" s="93">
        <v>0</v>
      </c>
      <c r="P54" s="93">
        <v>0</v>
      </c>
      <c r="Q54" s="93">
        <f>C54*1</f>
        <v>2000</v>
      </c>
      <c r="R54" s="93">
        <f>Q54*1</f>
        <v>2000</v>
      </c>
    </row>
    <row r="55" spans="1:18" ht="12.75" hidden="1">
      <c r="A55" s="91">
        <v>3294</v>
      </c>
      <c r="B55" s="92" t="s">
        <v>69</v>
      </c>
      <c r="C55" s="93">
        <f>SUM(H55:O55)</f>
        <v>2500</v>
      </c>
      <c r="D55" s="93">
        <v>0</v>
      </c>
      <c r="E55" s="93">
        <f t="shared" si="19"/>
        <v>2500</v>
      </c>
      <c r="F55" s="93">
        <v>0</v>
      </c>
      <c r="G55" s="93">
        <f>E55+F55</f>
        <v>2500</v>
      </c>
      <c r="H55" s="93">
        <v>2500</v>
      </c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93">
        <v>0</v>
      </c>
      <c r="P55" s="93">
        <v>0</v>
      </c>
      <c r="Q55" s="93">
        <f>C55*1</f>
        <v>2500</v>
      </c>
      <c r="R55" s="93">
        <f>Q55*1</f>
        <v>2500</v>
      </c>
    </row>
    <row r="56" spans="1:18" ht="12.75" hidden="1">
      <c r="A56" s="91">
        <v>3295</v>
      </c>
      <c r="B56" s="92" t="s">
        <v>70</v>
      </c>
      <c r="C56" s="93">
        <f>SUM(H56:O56)</f>
        <v>250</v>
      </c>
      <c r="D56" s="93">
        <v>0</v>
      </c>
      <c r="E56" s="93">
        <f t="shared" si="19"/>
        <v>250</v>
      </c>
      <c r="F56" s="93">
        <v>0</v>
      </c>
      <c r="G56" s="93">
        <f>E56+F56</f>
        <v>250</v>
      </c>
      <c r="H56" s="93">
        <v>250</v>
      </c>
      <c r="I56" s="93">
        <v>0</v>
      </c>
      <c r="J56" s="93">
        <v>0</v>
      </c>
      <c r="K56" s="93">
        <v>0</v>
      </c>
      <c r="L56" s="93">
        <v>0</v>
      </c>
      <c r="M56" s="93">
        <v>0</v>
      </c>
      <c r="N56" s="93">
        <v>0</v>
      </c>
      <c r="O56" s="93">
        <v>0</v>
      </c>
      <c r="P56" s="93">
        <v>0</v>
      </c>
      <c r="Q56" s="93">
        <f>C56*1</f>
        <v>250</v>
      </c>
      <c r="R56" s="93">
        <f>Q56*1</f>
        <v>250</v>
      </c>
    </row>
    <row r="57" spans="1:18" ht="22.5" hidden="1">
      <c r="A57" s="91">
        <v>3299</v>
      </c>
      <c r="B57" s="92" t="s">
        <v>32</v>
      </c>
      <c r="C57" s="93">
        <f>SUM(H57:O57)</f>
        <v>20115</v>
      </c>
      <c r="D57" s="93">
        <v>-1000</v>
      </c>
      <c r="E57" s="93">
        <v>8000</v>
      </c>
      <c r="F57" s="93">
        <v>1100</v>
      </c>
      <c r="G57" s="93">
        <f>E57+F57</f>
        <v>9100</v>
      </c>
      <c r="H57" s="93">
        <v>20115</v>
      </c>
      <c r="I57" s="93">
        <v>0</v>
      </c>
      <c r="J57" s="93">
        <v>0</v>
      </c>
      <c r="K57" s="93">
        <v>0</v>
      </c>
      <c r="L57" s="93">
        <v>0</v>
      </c>
      <c r="M57" s="93">
        <v>0</v>
      </c>
      <c r="N57" s="93">
        <v>0</v>
      </c>
      <c r="O57" s="93">
        <v>0</v>
      </c>
      <c r="P57" s="93">
        <v>0</v>
      </c>
      <c r="Q57" s="93">
        <f>C57*1</f>
        <v>20115</v>
      </c>
      <c r="R57" s="93">
        <f>Q57*1</f>
        <v>20115</v>
      </c>
    </row>
    <row r="58" spans="1:18" s="5" customFormat="1" ht="12.75">
      <c r="A58" s="85">
        <v>34</v>
      </c>
      <c r="B58" s="86" t="s">
        <v>33</v>
      </c>
      <c r="C58" s="87">
        <f aca="true" t="shared" si="22" ref="C58:G59">C59</f>
        <v>6000</v>
      </c>
      <c r="D58" s="87">
        <f t="shared" si="22"/>
        <v>-1000</v>
      </c>
      <c r="E58" s="87">
        <f t="shared" si="22"/>
        <v>5000</v>
      </c>
      <c r="F58" s="87">
        <f t="shared" si="22"/>
        <v>0</v>
      </c>
      <c r="G58" s="87">
        <f t="shared" si="22"/>
        <v>5000</v>
      </c>
      <c r="H58" s="87">
        <f aca="true" t="shared" si="23" ref="H58:R58">H59</f>
        <v>6000</v>
      </c>
      <c r="I58" s="87">
        <f t="shared" si="23"/>
        <v>0</v>
      </c>
      <c r="J58" s="87">
        <f t="shared" si="23"/>
        <v>0</v>
      </c>
      <c r="K58" s="87">
        <f>K59</f>
        <v>0</v>
      </c>
      <c r="L58" s="87">
        <f>L59</f>
        <v>0</v>
      </c>
      <c r="M58" s="87">
        <f t="shared" si="23"/>
        <v>0</v>
      </c>
      <c r="N58" s="87">
        <f t="shared" si="23"/>
        <v>0</v>
      </c>
      <c r="O58" s="87">
        <f t="shared" si="23"/>
        <v>0</v>
      </c>
      <c r="P58" s="87">
        <v>0</v>
      </c>
      <c r="Q58" s="87">
        <f t="shared" si="23"/>
        <v>6000</v>
      </c>
      <c r="R58" s="87">
        <f t="shared" si="23"/>
        <v>6000</v>
      </c>
    </row>
    <row r="59" spans="1:18" ht="12" customHeight="1">
      <c r="A59" s="88">
        <v>343</v>
      </c>
      <c r="B59" s="89" t="s">
        <v>34</v>
      </c>
      <c r="C59" s="90">
        <f t="shared" si="22"/>
        <v>6000</v>
      </c>
      <c r="D59" s="90">
        <f t="shared" si="22"/>
        <v>-1000</v>
      </c>
      <c r="E59" s="90">
        <f t="shared" si="22"/>
        <v>5000</v>
      </c>
      <c r="F59" s="90">
        <f t="shared" si="22"/>
        <v>0</v>
      </c>
      <c r="G59" s="90">
        <f t="shared" si="22"/>
        <v>5000</v>
      </c>
      <c r="H59" s="90">
        <f aca="true" t="shared" si="24" ref="H59:R59">H60</f>
        <v>6000</v>
      </c>
      <c r="I59" s="90">
        <f t="shared" si="24"/>
        <v>0</v>
      </c>
      <c r="J59" s="90">
        <f t="shared" si="24"/>
        <v>0</v>
      </c>
      <c r="K59" s="90">
        <f>K60</f>
        <v>0</v>
      </c>
      <c r="L59" s="90">
        <f>L60</f>
        <v>0</v>
      </c>
      <c r="M59" s="90">
        <f t="shared" si="24"/>
        <v>0</v>
      </c>
      <c r="N59" s="90">
        <f t="shared" si="24"/>
        <v>0</v>
      </c>
      <c r="O59" s="90">
        <f t="shared" si="24"/>
        <v>0</v>
      </c>
      <c r="P59" s="90">
        <v>0</v>
      </c>
      <c r="Q59" s="90">
        <f t="shared" si="24"/>
        <v>6000</v>
      </c>
      <c r="R59" s="90">
        <f t="shared" si="24"/>
        <v>6000</v>
      </c>
    </row>
    <row r="60" spans="1:18" ht="12.75" hidden="1">
      <c r="A60" s="91">
        <v>3431</v>
      </c>
      <c r="B60" s="92" t="s">
        <v>71</v>
      </c>
      <c r="C60" s="93">
        <f>SUM(H60:O60)</f>
        <v>6000</v>
      </c>
      <c r="D60" s="93">
        <v>-1000</v>
      </c>
      <c r="E60" s="93">
        <f>C60+D60</f>
        <v>5000</v>
      </c>
      <c r="F60" s="93">
        <v>0</v>
      </c>
      <c r="G60" s="93">
        <f>E60+F60</f>
        <v>5000</v>
      </c>
      <c r="H60" s="93">
        <v>6000</v>
      </c>
      <c r="I60" s="93">
        <v>0</v>
      </c>
      <c r="J60" s="93">
        <v>0</v>
      </c>
      <c r="K60" s="93">
        <v>0</v>
      </c>
      <c r="L60" s="93">
        <v>0</v>
      </c>
      <c r="M60" s="93">
        <v>0</v>
      </c>
      <c r="N60" s="93">
        <v>0</v>
      </c>
      <c r="O60" s="93">
        <v>0</v>
      </c>
      <c r="P60" s="93">
        <v>0</v>
      </c>
      <c r="Q60" s="93">
        <f>C60*1</f>
        <v>6000</v>
      </c>
      <c r="R60" s="93">
        <f>Q60*1</f>
        <v>6000</v>
      </c>
    </row>
    <row r="61" spans="1:18" ht="12.75">
      <c r="A61" s="107" t="s">
        <v>90</v>
      </c>
      <c r="B61" s="104"/>
      <c r="C61" s="98">
        <f aca="true" t="shared" si="25" ref="C61:G62">C62</f>
        <v>107542.88</v>
      </c>
      <c r="D61" s="98">
        <f t="shared" si="25"/>
        <v>4061.4</v>
      </c>
      <c r="E61" s="98">
        <f t="shared" si="25"/>
        <v>112852</v>
      </c>
      <c r="F61" s="98">
        <f t="shared" si="25"/>
        <v>4877.5</v>
      </c>
      <c r="G61" s="98">
        <f t="shared" si="25"/>
        <v>117729.5</v>
      </c>
      <c r="H61" s="98">
        <f aca="true" t="shared" si="26" ref="H61:R61">H62</f>
        <v>107542.88</v>
      </c>
      <c r="I61" s="98">
        <f t="shared" si="26"/>
        <v>0</v>
      </c>
      <c r="J61" s="98">
        <f t="shared" si="26"/>
        <v>0</v>
      </c>
      <c r="K61" s="98">
        <f t="shared" si="26"/>
        <v>0</v>
      </c>
      <c r="L61" s="98">
        <f t="shared" si="26"/>
        <v>0</v>
      </c>
      <c r="M61" s="98">
        <f t="shared" si="26"/>
        <v>0</v>
      </c>
      <c r="N61" s="98">
        <f t="shared" si="26"/>
        <v>0</v>
      </c>
      <c r="O61" s="98">
        <f t="shared" si="26"/>
        <v>0</v>
      </c>
      <c r="P61" s="98">
        <f t="shared" si="26"/>
        <v>0</v>
      </c>
      <c r="Q61" s="98">
        <f t="shared" si="26"/>
        <v>107542.88</v>
      </c>
      <c r="R61" s="98">
        <f t="shared" si="26"/>
        <v>107542.88</v>
      </c>
    </row>
    <row r="62" spans="1:18" ht="12.75">
      <c r="A62" s="82">
        <v>3</v>
      </c>
      <c r="B62" s="95" t="s">
        <v>23</v>
      </c>
      <c r="C62" s="84">
        <f t="shared" si="25"/>
        <v>107542.88</v>
      </c>
      <c r="D62" s="84">
        <f t="shared" si="25"/>
        <v>4061.4</v>
      </c>
      <c r="E62" s="84">
        <f t="shared" si="25"/>
        <v>112852</v>
      </c>
      <c r="F62" s="84">
        <f t="shared" si="25"/>
        <v>4877.5</v>
      </c>
      <c r="G62" s="84">
        <f t="shared" si="25"/>
        <v>117729.5</v>
      </c>
      <c r="H62" s="84">
        <f aca="true" t="shared" si="27" ref="H62:R62">H63</f>
        <v>107542.88</v>
      </c>
      <c r="I62" s="84">
        <f t="shared" si="27"/>
        <v>0</v>
      </c>
      <c r="J62" s="84">
        <f t="shared" si="27"/>
        <v>0</v>
      </c>
      <c r="K62" s="84">
        <f t="shared" si="27"/>
        <v>0</v>
      </c>
      <c r="L62" s="84">
        <f t="shared" si="27"/>
        <v>0</v>
      </c>
      <c r="M62" s="84">
        <f t="shared" si="27"/>
        <v>0</v>
      </c>
      <c r="N62" s="84">
        <f t="shared" si="27"/>
        <v>0</v>
      </c>
      <c r="O62" s="84">
        <f t="shared" si="27"/>
        <v>0</v>
      </c>
      <c r="P62" s="84">
        <f t="shared" si="27"/>
        <v>0</v>
      </c>
      <c r="Q62" s="84">
        <f t="shared" si="27"/>
        <v>107542.88</v>
      </c>
      <c r="R62" s="84">
        <f t="shared" si="27"/>
        <v>107542.88</v>
      </c>
    </row>
    <row r="63" spans="1:18" ht="12.75">
      <c r="A63" s="85">
        <v>32</v>
      </c>
      <c r="B63" s="86" t="s">
        <v>28</v>
      </c>
      <c r="C63" s="87">
        <f>C64+C66</f>
        <v>107542.88</v>
      </c>
      <c r="D63" s="87">
        <f>D64+D66</f>
        <v>4061.4</v>
      </c>
      <c r="E63" s="87">
        <f>E64+E66</f>
        <v>112852</v>
      </c>
      <c r="F63" s="87">
        <f>F64+F66</f>
        <v>4877.5</v>
      </c>
      <c r="G63" s="87">
        <f>G64+G66</f>
        <v>117729.5</v>
      </c>
      <c r="H63" s="87">
        <f aca="true" t="shared" si="28" ref="H63:R63">H64+H66</f>
        <v>107542.88</v>
      </c>
      <c r="I63" s="87">
        <f t="shared" si="28"/>
        <v>0</v>
      </c>
      <c r="J63" s="87">
        <f t="shared" si="28"/>
        <v>0</v>
      </c>
      <c r="K63" s="87">
        <f t="shared" si="28"/>
        <v>0</v>
      </c>
      <c r="L63" s="87">
        <f t="shared" si="28"/>
        <v>0</v>
      </c>
      <c r="M63" s="87">
        <f t="shared" si="28"/>
        <v>0</v>
      </c>
      <c r="N63" s="87">
        <f t="shared" si="28"/>
        <v>0</v>
      </c>
      <c r="O63" s="87">
        <f t="shared" si="28"/>
        <v>0</v>
      </c>
      <c r="P63" s="87">
        <f t="shared" si="28"/>
        <v>0</v>
      </c>
      <c r="Q63" s="87">
        <f t="shared" si="28"/>
        <v>107542.88</v>
      </c>
      <c r="R63" s="87">
        <f t="shared" si="28"/>
        <v>107542.88</v>
      </c>
    </row>
    <row r="64" spans="1:18" ht="12.75">
      <c r="A64" s="88">
        <v>322</v>
      </c>
      <c r="B64" s="89" t="s">
        <v>30</v>
      </c>
      <c r="C64" s="90">
        <f>C65</f>
        <v>39442.88</v>
      </c>
      <c r="D64" s="90">
        <f>D65</f>
        <v>0</v>
      </c>
      <c r="E64" s="90">
        <f>E65</f>
        <v>40550</v>
      </c>
      <c r="F64" s="90">
        <f>F65</f>
        <v>0</v>
      </c>
      <c r="G64" s="90">
        <f>G65</f>
        <v>40550</v>
      </c>
      <c r="H64" s="90">
        <f aca="true" t="shared" si="29" ref="H64:R64">H65</f>
        <v>39442.88</v>
      </c>
      <c r="I64" s="90">
        <f t="shared" si="29"/>
        <v>0</v>
      </c>
      <c r="J64" s="90">
        <f t="shared" si="29"/>
        <v>0</v>
      </c>
      <c r="K64" s="90">
        <f t="shared" si="29"/>
        <v>0</v>
      </c>
      <c r="L64" s="90">
        <f t="shared" si="29"/>
        <v>0</v>
      </c>
      <c r="M64" s="90">
        <f t="shared" si="29"/>
        <v>0</v>
      </c>
      <c r="N64" s="90">
        <f t="shared" si="29"/>
        <v>0</v>
      </c>
      <c r="O64" s="90">
        <f t="shared" si="29"/>
        <v>0</v>
      </c>
      <c r="P64" s="90">
        <f t="shared" si="29"/>
        <v>0</v>
      </c>
      <c r="Q64" s="90">
        <f t="shared" si="29"/>
        <v>39442.88</v>
      </c>
      <c r="R64" s="90">
        <f t="shared" si="29"/>
        <v>39442.88</v>
      </c>
    </row>
    <row r="65" spans="1:18" ht="0.75" customHeight="1">
      <c r="A65" s="91">
        <v>3224</v>
      </c>
      <c r="B65" s="92" t="s">
        <v>55</v>
      </c>
      <c r="C65" s="93">
        <f>SUM(H65:O65)</f>
        <v>39442.88</v>
      </c>
      <c r="D65" s="93">
        <v>0</v>
      </c>
      <c r="E65" s="93">
        <v>40550</v>
      </c>
      <c r="F65" s="93">
        <v>0</v>
      </c>
      <c r="G65" s="93">
        <f>E65+F65</f>
        <v>40550</v>
      </c>
      <c r="H65" s="93">
        <v>39442.88</v>
      </c>
      <c r="I65" s="93">
        <v>0</v>
      </c>
      <c r="J65" s="93">
        <v>0</v>
      </c>
      <c r="K65" s="93">
        <v>0</v>
      </c>
      <c r="L65" s="93">
        <v>0</v>
      </c>
      <c r="M65" s="93">
        <v>0</v>
      </c>
      <c r="N65" s="93">
        <v>0</v>
      </c>
      <c r="O65" s="93">
        <v>0</v>
      </c>
      <c r="P65" s="93">
        <v>0</v>
      </c>
      <c r="Q65" s="93">
        <f>C65*1</f>
        <v>39442.88</v>
      </c>
      <c r="R65" s="93">
        <f>Q65*1</f>
        <v>39442.88</v>
      </c>
    </row>
    <row r="66" spans="1:18" ht="12.75">
      <c r="A66" s="88">
        <v>323</v>
      </c>
      <c r="B66" s="89" t="s">
        <v>31</v>
      </c>
      <c r="C66" s="90">
        <f>SUM(C67:C68)</f>
        <v>68100</v>
      </c>
      <c r="D66" s="90">
        <f aca="true" t="shared" si="30" ref="D66:R66">SUM(D67:D68)</f>
        <v>4061.4</v>
      </c>
      <c r="E66" s="90">
        <f t="shared" si="30"/>
        <v>72302</v>
      </c>
      <c r="F66" s="90">
        <f t="shared" si="30"/>
        <v>4877.5</v>
      </c>
      <c r="G66" s="90">
        <f t="shared" si="30"/>
        <v>77179.5</v>
      </c>
      <c r="H66" s="90">
        <f t="shared" si="30"/>
        <v>68100</v>
      </c>
      <c r="I66" s="90">
        <f t="shared" si="30"/>
        <v>0</v>
      </c>
      <c r="J66" s="90">
        <f t="shared" si="30"/>
        <v>0</v>
      </c>
      <c r="K66" s="90">
        <f t="shared" si="30"/>
        <v>0</v>
      </c>
      <c r="L66" s="90">
        <f t="shared" si="30"/>
        <v>0</v>
      </c>
      <c r="M66" s="90">
        <f t="shared" si="30"/>
        <v>0</v>
      </c>
      <c r="N66" s="90">
        <f t="shared" si="30"/>
        <v>0</v>
      </c>
      <c r="O66" s="90">
        <f t="shared" si="30"/>
        <v>0</v>
      </c>
      <c r="P66" s="90">
        <f t="shared" si="30"/>
        <v>0</v>
      </c>
      <c r="Q66" s="90">
        <f t="shared" si="30"/>
        <v>68100</v>
      </c>
      <c r="R66" s="90">
        <f t="shared" si="30"/>
        <v>68100</v>
      </c>
    </row>
    <row r="67" spans="1:18" ht="12.75" hidden="1">
      <c r="A67" s="91">
        <v>3232</v>
      </c>
      <c r="B67" s="92" t="s">
        <v>59</v>
      </c>
      <c r="C67" s="93">
        <f>SUM(H67:O67)</f>
        <v>67100</v>
      </c>
      <c r="D67" s="93">
        <v>4061.4</v>
      </c>
      <c r="E67" s="93">
        <v>71302</v>
      </c>
      <c r="F67" s="93">
        <v>4877.5</v>
      </c>
      <c r="G67" s="93">
        <f>E67+F67</f>
        <v>76179.5</v>
      </c>
      <c r="H67" s="93">
        <v>67100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3">
        <v>0</v>
      </c>
      <c r="O67" s="93">
        <v>0</v>
      </c>
      <c r="P67" s="93">
        <v>0</v>
      </c>
      <c r="Q67" s="93">
        <f>C67*1</f>
        <v>67100</v>
      </c>
      <c r="R67" s="93">
        <f>Q67*1</f>
        <v>67100</v>
      </c>
    </row>
    <row r="68" spans="1:18" ht="12.75" hidden="1">
      <c r="A68" s="91">
        <v>3237</v>
      </c>
      <c r="B68" s="92" t="s">
        <v>62</v>
      </c>
      <c r="C68" s="93">
        <f>SUM(H68:O68)</f>
        <v>1000</v>
      </c>
      <c r="D68" s="93">
        <v>0</v>
      </c>
      <c r="E68" s="93">
        <f>C68+D68</f>
        <v>1000</v>
      </c>
      <c r="F68" s="93">
        <v>0</v>
      </c>
      <c r="G68" s="93">
        <f>E68+F68</f>
        <v>1000</v>
      </c>
      <c r="H68" s="93">
        <v>1000</v>
      </c>
      <c r="I68" s="93">
        <v>0</v>
      </c>
      <c r="J68" s="93">
        <v>0</v>
      </c>
      <c r="K68" s="93">
        <v>0</v>
      </c>
      <c r="L68" s="93">
        <v>0</v>
      </c>
      <c r="M68" s="93">
        <v>0</v>
      </c>
      <c r="N68" s="93">
        <v>0</v>
      </c>
      <c r="O68" s="93">
        <v>0</v>
      </c>
      <c r="P68" s="93">
        <v>0</v>
      </c>
      <c r="Q68" s="93">
        <f>C68*1</f>
        <v>1000</v>
      </c>
      <c r="R68" s="93">
        <f>Q68*1</f>
        <v>1000</v>
      </c>
    </row>
    <row r="69" spans="1:18" ht="12.75">
      <c r="A69" s="91"/>
      <c r="B69" s="92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</row>
    <row r="70" spans="1:18" ht="24.75" customHeight="1">
      <c r="A70" s="165" t="s">
        <v>112</v>
      </c>
      <c r="B70" s="165"/>
      <c r="C70" s="80">
        <f>C71+C102+C109</f>
        <v>781200</v>
      </c>
      <c r="D70" s="80">
        <f aca="true" t="shared" si="31" ref="D70:R70">D71+D102+D109</f>
        <v>478000</v>
      </c>
      <c r="E70" s="80">
        <f t="shared" si="31"/>
        <v>651000</v>
      </c>
      <c r="F70" s="80">
        <f t="shared" si="31"/>
        <v>186635</v>
      </c>
      <c r="G70" s="80">
        <f t="shared" si="31"/>
        <v>837635</v>
      </c>
      <c r="H70" s="80">
        <f t="shared" si="31"/>
        <v>781200</v>
      </c>
      <c r="I70" s="80">
        <f t="shared" si="31"/>
        <v>0</v>
      </c>
      <c r="J70" s="80">
        <f t="shared" si="31"/>
        <v>0</v>
      </c>
      <c r="K70" s="80">
        <f t="shared" si="31"/>
        <v>0</v>
      </c>
      <c r="L70" s="80">
        <f t="shared" si="31"/>
        <v>0</v>
      </c>
      <c r="M70" s="80">
        <f t="shared" si="31"/>
        <v>0</v>
      </c>
      <c r="N70" s="80">
        <f t="shared" si="31"/>
        <v>0</v>
      </c>
      <c r="O70" s="80">
        <f t="shared" si="31"/>
        <v>0</v>
      </c>
      <c r="P70" s="80">
        <f t="shared" si="31"/>
        <v>0</v>
      </c>
      <c r="Q70" s="80">
        <f t="shared" si="31"/>
        <v>781200</v>
      </c>
      <c r="R70" s="80">
        <f t="shared" si="31"/>
        <v>781200</v>
      </c>
    </row>
    <row r="71" spans="1:18" ht="24.75" customHeight="1">
      <c r="A71" s="167" t="s">
        <v>85</v>
      </c>
      <c r="B71" s="167"/>
      <c r="C71" s="81">
        <f>C72+C76+C82+C96</f>
        <v>641200</v>
      </c>
      <c r="D71" s="81">
        <f aca="true" t="shared" si="32" ref="D71:R71">D72+D76+D82+D96</f>
        <v>478000</v>
      </c>
      <c r="E71" s="81">
        <f t="shared" si="32"/>
        <v>601000</v>
      </c>
      <c r="F71" s="81">
        <f t="shared" si="32"/>
        <v>107720</v>
      </c>
      <c r="G71" s="81">
        <f t="shared" si="32"/>
        <v>708720</v>
      </c>
      <c r="H71" s="81">
        <f t="shared" si="32"/>
        <v>641200</v>
      </c>
      <c r="I71" s="81">
        <f t="shared" si="32"/>
        <v>0</v>
      </c>
      <c r="J71" s="81">
        <f t="shared" si="32"/>
        <v>0</v>
      </c>
      <c r="K71" s="81">
        <f t="shared" si="32"/>
        <v>0</v>
      </c>
      <c r="L71" s="81">
        <f t="shared" si="32"/>
        <v>0</v>
      </c>
      <c r="M71" s="81">
        <f t="shared" si="32"/>
        <v>0</v>
      </c>
      <c r="N71" s="81">
        <f t="shared" si="32"/>
        <v>0</v>
      </c>
      <c r="O71" s="81">
        <f t="shared" si="32"/>
        <v>0</v>
      </c>
      <c r="P71" s="81">
        <f t="shared" si="32"/>
        <v>0</v>
      </c>
      <c r="Q71" s="81">
        <f t="shared" si="32"/>
        <v>641200</v>
      </c>
      <c r="R71" s="81">
        <f t="shared" si="32"/>
        <v>641200</v>
      </c>
    </row>
    <row r="72" spans="1:18" ht="24.75" customHeight="1">
      <c r="A72" s="166" t="s">
        <v>97</v>
      </c>
      <c r="B72" s="166"/>
      <c r="C72" s="98">
        <f>C73</f>
        <v>2500</v>
      </c>
      <c r="D72" s="98">
        <f aca="true" t="shared" si="33" ref="D72:R74">D73</f>
        <v>1000</v>
      </c>
      <c r="E72" s="98">
        <f t="shared" si="33"/>
        <v>2500</v>
      </c>
      <c r="F72" s="98">
        <f t="shared" si="33"/>
        <v>0</v>
      </c>
      <c r="G72" s="98">
        <f t="shared" si="33"/>
        <v>2500</v>
      </c>
      <c r="H72" s="98">
        <f t="shared" si="33"/>
        <v>2500</v>
      </c>
      <c r="I72" s="98">
        <f t="shared" si="33"/>
        <v>0</v>
      </c>
      <c r="J72" s="98">
        <f t="shared" si="33"/>
        <v>0</v>
      </c>
      <c r="K72" s="98">
        <f t="shared" si="33"/>
        <v>0</v>
      </c>
      <c r="L72" s="98">
        <f t="shared" si="33"/>
        <v>0</v>
      </c>
      <c r="M72" s="98">
        <f t="shared" si="33"/>
        <v>0</v>
      </c>
      <c r="N72" s="98">
        <f t="shared" si="33"/>
        <v>0</v>
      </c>
      <c r="O72" s="98">
        <f t="shared" si="33"/>
        <v>0</v>
      </c>
      <c r="P72" s="98">
        <f t="shared" si="33"/>
        <v>0</v>
      </c>
      <c r="Q72" s="98">
        <f t="shared" si="33"/>
        <v>2500</v>
      </c>
      <c r="R72" s="98">
        <f t="shared" si="33"/>
        <v>2500</v>
      </c>
    </row>
    <row r="73" spans="1:18" ht="12.75">
      <c r="A73" s="99">
        <v>32</v>
      </c>
      <c r="B73" s="100" t="s">
        <v>28</v>
      </c>
      <c r="C73" s="87">
        <f>C74</f>
        <v>2500</v>
      </c>
      <c r="D73" s="87">
        <f t="shared" si="33"/>
        <v>1000</v>
      </c>
      <c r="E73" s="87">
        <f t="shared" si="33"/>
        <v>2500</v>
      </c>
      <c r="F73" s="87">
        <f t="shared" si="33"/>
        <v>0</v>
      </c>
      <c r="G73" s="87">
        <f t="shared" si="33"/>
        <v>2500</v>
      </c>
      <c r="H73" s="87">
        <f t="shared" si="33"/>
        <v>2500</v>
      </c>
      <c r="I73" s="87">
        <f t="shared" si="33"/>
        <v>0</v>
      </c>
      <c r="J73" s="87">
        <f t="shared" si="33"/>
        <v>0</v>
      </c>
      <c r="K73" s="87">
        <f t="shared" si="33"/>
        <v>0</v>
      </c>
      <c r="L73" s="87">
        <f t="shared" si="33"/>
        <v>0</v>
      </c>
      <c r="M73" s="87">
        <f t="shared" si="33"/>
        <v>0</v>
      </c>
      <c r="N73" s="87">
        <f t="shared" si="33"/>
        <v>0</v>
      </c>
      <c r="O73" s="87">
        <f t="shared" si="33"/>
        <v>0</v>
      </c>
      <c r="P73" s="87">
        <f t="shared" si="33"/>
        <v>0</v>
      </c>
      <c r="Q73" s="87">
        <f t="shared" si="33"/>
        <v>2500</v>
      </c>
      <c r="R73" s="87">
        <f t="shared" si="33"/>
        <v>2500</v>
      </c>
    </row>
    <row r="74" spans="1:18" ht="22.5">
      <c r="A74" s="88">
        <v>329</v>
      </c>
      <c r="B74" s="89" t="s">
        <v>32</v>
      </c>
      <c r="C74" s="90">
        <f>C75</f>
        <v>2500</v>
      </c>
      <c r="D74" s="90">
        <f t="shared" si="33"/>
        <v>1000</v>
      </c>
      <c r="E74" s="90">
        <f t="shared" si="33"/>
        <v>2500</v>
      </c>
      <c r="F74" s="90">
        <f t="shared" si="33"/>
        <v>0</v>
      </c>
      <c r="G74" s="90">
        <f t="shared" si="33"/>
        <v>2500</v>
      </c>
      <c r="H74" s="90">
        <f t="shared" si="33"/>
        <v>2500</v>
      </c>
      <c r="I74" s="90">
        <f t="shared" si="33"/>
        <v>0</v>
      </c>
      <c r="J74" s="90">
        <f t="shared" si="33"/>
        <v>0</v>
      </c>
      <c r="K74" s="90">
        <f t="shared" si="33"/>
        <v>0</v>
      </c>
      <c r="L74" s="90">
        <f t="shared" si="33"/>
        <v>0</v>
      </c>
      <c r="M74" s="90">
        <f t="shared" si="33"/>
        <v>0</v>
      </c>
      <c r="N74" s="90">
        <f t="shared" si="33"/>
        <v>0</v>
      </c>
      <c r="O74" s="90">
        <f t="shared" si="33"/>
        <v>0</v>
      </c>
      <c r="P74" s="90">
        <f t="shared" si="33"/>
        <v>0</v>
      </c>
      <c r="Q74" s="90">
        <f t="shared" si="33"/>
        <v>2500</v>
      </c>
      <c r="R74" s="90">
        <f t="shared" si="33"/>
        <v>2500</v>
      </c>
    </row>
    <row r="75" spans="1:18" ht="0.75" customHeight="1">
      <c r="A75" s="91">
        <v>3299</v>
      </c>
      <c r="B75" s="92" t="s">
        <v>32</v>
      </c>
      <c r="C75" s="93">
        <f>SUM(H75:O75)</f>
        <v>2500</v>
      </c>
      <c r="D75" s="93">
        <v>1000</v>
      </c>
      <c r="E75" s="93">
        <v>2500</v>
      </c>
      <c r="F75" s="93">
        <v>0</v>
      </c>
      <c r="G75" s="93">
        <f>E75+F75</f>
        <v>2500</v>
      </c>
      <c r="H75" s="93">
        <v>2500</v>
      </c>
      <c r="I75" s="93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93">
        <v>0</v>
      </c>
      <c r="P75" s="93"/>
      <c r="Q75" s="93">
        <f>C75*100%</f>
        <v>2500</v>
      </c>
      <c r="R75" s="93">
        <f>C75*100%</f>
        <v>2500</v>
      </c>
    </row>
    <row r="76" spans="1:18" ht="12.75">
      <c r="A76" s="180" t="s">
        <v>115</v>
      </c>
      <c r="B76" s="180"/>
      <c r="C76" s="98">
        <f>C77</f>
        <v>50000</v>
      </c>
      <c r="D76" s="103"/>
      <c r="E76" s="98">
        <f>E77</f>
        <v>30000</v>
      </c>
      <c r="F76" s="98">
        <f aca="true" t="shared" si="34" ref="F76:R76">F77</f>
        <v>-30000</v>
      </c>
      <c r="G76" s="98">
        <f t="shared" si="34"/>
        <v>0</v>
      </c>
      <c r="H76" s="98">
        <f t="shared" si="34"/>
        <v>50000</v>
      </c>
      <c r="I76" s="98">
        <f t="shared" si="34"/>
        <v>0</v>
      </c>
      <c r="J76" s="98">
        <f t="shared" si="34"/>
        <v>0</v>
      </c>
      <c r="K76" s="98">
        <f t="shared" si="34"/>
        <v>0</v>
      </c>
      <c r="L76" s="98">
        <f t="shared" si="34"/>
        <v>0</v>
      </c>
      <c r="M76" s="98">
        <f t="shared" si="34"/>
        <v>0</v>
      </c>
      <c r="N76" s="98">
        <f t="shared" si="34"/>
        <v>0</v>
      </c>
      <c r="O76" s="98">
        <f t="shared" si="34"/>
        <v>0</v>
      </c>
      <c r="P76" s="98">
        <f t="shared" si="34"/>
        <v>0</v>
      </c>
      <c r="Q76" s="98">
        <f t="shared" si="34"/>
        <v>50000</v>
      </c>
      <c r="R76" s="98">
        <f t="shared" si="34"/>
        <v>50000</v>
      </c>
    </row>
    <row r="77" spans="1:18" ht="12.75">
      <c r="A77" s="101">
        <v>3</v>
      </c>
      <c r="B77" s="102" t="s">
        <v>23</v>
      </c>
      <c r="C77" s="84">
        <f>C78</f>
        <v>50000</v>
      </c>
      <c r="D77" s="93"/>
      <c r="E77" s="84">
        <f>E78</f>
        <v>30000</v>
      </c>
      <c r="F77" s="84">
        <f aca="true" t="shared" si="35" ref="F77:R77">F78</f>
        <v>-30000</v>
      </c>
      <c r="G77" s="84">
        <f t="shared" si="35"/>
        <v>0</v>
      </c>
      <c r="H77" s="84">
        <f t="shared" si="35"/>
        <v>50000</v>
      </c>
      <c r="I77" s="84">
        <f t="shared" si="35"/>
        <v>0</v>
      </c>
      <c r="J77" s="84">
        <f t="shared" si="35"/>
        <v>0</v>
      </c>
      <c r="K77" s="84">
        <f t="shared" si="35"/>
        <v>0</v>
      </c>
      <c r="L77" s="84">
        <f t="shared" si="35"/>
        <v>0</v>
      </c>
      <c r="M77" s="84">
        <f t="shared" si="35"/>
        <v>0</v>
      </c>
      <c r="N77" s="84">
        <f t="shared" si="35"/>
        <v>0</v>
      </c>
      <c r="O77" s="84">
        <f t="shared" si="35"/>
        <v>0</v>
      </c>
      <c r="P77" s="84">
        <f t="shared" si="35"/>
        <v>0</v>
      </c>
      <c r="Q77" s="84">
        <f t="shared" si="35"/>
        <v>50000</v>
      </c>
      <c r="R77" s="84">
        <f t="shared" si="35"/>
        <v>50000</v>
      </c>
    </row>
    <row r="78" spans="1:18" ht="12.75">
      <c r="A78" s="99">
        <v>32</v>
      </c>
      <c r="B78" s="100" t="s">
        <v>28</v>
      </c>
      <c r="C78" s="87">
        <f>C79</f>
        <v>50000</v>
      </c>
      <c r="D78" s="93"/>
      <c r="E78" s="87">
        <f>E79</f>
        <v>30000</v>
      </c>
      <c r="F78" s="87">
        <f aca="true" t="shared" si="36" ref="F78:R78">F79</f>
        <v>-30000</v>
      </c>
      <c r="G78" s="87">
        <f t="shared" si="36"/>
        <v>0</v>
      </c>
      <c r="H78" s="87">
        <f t="shared" si="36"/>
        <v>50000</v>
      </c>
      <c r="I78" s="87">
        <f t="shared" si="36"/>
        <v>0</v>
      </c>
      <c r="J78" s="87">
        <f t="shared" si="36"/>
        <v>0</v>
      </c>
      <c r="K78" s="87">
        <f t="shared" si="36"/>
        <v>0</v>
      </c>
      <c r="L78" s="87">
        <f t="shared" si="36"/>
        <v>0</v>
      </c>
      <c r="M78" s="87">
        <f t="shared" si="36"/>
        <v>0</v>
      </c>
      <c r="N78" s="87">
        <f t="shared" si="36"/>
        <v>0</v>
      </c>
      <c r="O78" s="87">
        <f t="shared" si="36"/>
        <v>0</v>
      </c>
      <c r="P78" s="87">
        <f t="shared" si="36"/>
        <v>0</v>
      </c>
      <c r="Q78" s="87">
        <f t="shared" si="36"/>
        <v>50000</v>
      </c>
      <c r="R78" s="87">
        <f t="shared" si="36"/>
        <v>50000</v>
      </c>
    </row>
    <row r="79" spans="1:18" ht="22.5">
      <c r="A79" s="88">
        <v>329</v>
      </c>
      <c r="B79" s="89" t="s">
        <v>32</v>
      </c>
      <c r="C79" s="90">
        <f>C80+C81</f>
        <v>50000</v>
      </c>
      <c r="D79" s="93"/>
      <c r="E79" s="90">
        <f>E80+E81</f>
        <v>30000</v>
      </c>
      <c r="F79" s="90">
        <f aca="true" t="shared" si="37" ref="F79:R79">F80+F81</f>
        <v>-30000</v>
      </c>
      <c r="G79" s="90">
        <f t="shared" si="37"/>
        <v>0</v>
      </c>
      <c r="H79" s="90">
        <f t="shared" si="37"/>
        <v>50000</v>
      </c>
      <c r="I79" s="90">
        <f t="shared" si="37"/>
        <v>0</v>
      </c>
      <c r="J79" s="90">
        <f t="shared" si="37"/>
        <v>0</v>
      </c>
      <c r="K79" s="90">
        <f t="shared" si="37"/>
        <v>0</v>
      </c>
      <c r="L79" s="90">
        <f t="shared" si="37"/>
        <v>0</v>
      </c>
      <c r="M79" s="90">
        <f t="shared" si="37"/>
        <v>0</v>
      </c>
      <c r="N79" s="90">
        <f t="shared" si="37"/>
        <v>0</v>
      </c>
      <c r="O79" s="90">
        <f t="shared" si="37"/>
        <v>0</v>
      </c>
      <c r="P79" s="90">
        <f t="shared" si="37"/>
        <v>0</v>
      </c>
      <c r="Q79" s="90">
        <f t="shared" si="37"/>
        <v>50000</v>
      </c>
      <c r="R79" s="90">
        <f t="shared" si="37"/>
        <v>50000</v>
      </c>
    </row>
    <row r="80" spans="1:18" ht="0.75" customHeight="1">
      <c r="A80" s="91">
        <v>3291</v>
      </c>
      <c r="B80" s="92" t="s">
        <v>121</v>
      </c>
      <c r="C80" s="93">
        <f>SUM(H80:O80)</f>
        <v>10000</v>
      </c>
      <c r="D80" s="93"/>
      <c r="E80" s="93">
        <v>9000</v>
      </c>
      <c r="F80" s="93">
        <v>-9000</v>
      </c>
      <c r="G80" s="93">
        <f>E80+F80</f>
        <v>0</v>
      </c>
      <c r="H80" s="93">
        <v>10000</v>
      </c>
      <c r="I80" s="93">
        <v>0</v>
      </c>
      <c r="J80" s="93">
        <v>0</v>
      </c>
      <c r="K80" s="93">
        <v>0</v>
      </c>
      <c r="L80" s="93">
        <v>0</v>
      </c>
      <c r="M80" s="93">
        <v>0</v>
      </c>
      <c r="N80" s="93">
        <v>0</v>
      </c>
      <c r="O80" s="93">
        <v>0</v>
      </c>
      <c r="P80" s="93"/>
      <c r="Q80" s="93">
        <f>C80*100%</f>
        <v>10000</v>
      </c>
      <c r="R80" s="93">
        <f>C80*100%</f>
        <v>10000</v>
      </c>
    </row>
    <row r="81" spans="1:18" ht="22.5" hidden="1">
      <c r="A81" s="91">
        <v>3299</v>
      </c>
      <c r="B81" s="92" t="s">
        <v>32</v>
      </c>
      <c r="C81" s="93">
        <f>SUM(H81:O81)</f>
        <v>40000</v>
      </c>
      <c r="D81" s="93"/>
      <c r="E81" s="93">
        <v>21000</v>
      </c>
      <c r="F81" s="93">
        <v>-21000</v>
      </c>
      <c r="G81" s="93">
        <f>E81+F81</f>
        <v>0</v>
      </c>
      <c r="H81" s="93">
        <v>40000</v>
      </c>
      <c r="I81" s="93">
        <v>0</v>
      </c>
      <c r="J81" s="93">
        <v>0</v>
      </c>
      <c r="K81" s="93">
        <v>0</v>
      </c>
      <c r="L81" s="93">
        <v>0</v>
      </c>
      <c r="M81" s="93">
        <v>0</v>
      </c>
      <c r="N81" s="93">
        <v>0</v>
      </c>
      <c r="O81" s="93">
        <v>0</v>
      </c>
      <c r="P81" s="93"/>
      <c r="Q81" s="93">
        <f>C81*100%</f>
        <v>40000</v>
      </c>
      <c r="R81" s="93">
        <f>C81*100%</f>
        <v>40000</v>
      </c>
    </row>
    <row r="82" spans="1:18" ht="12.75" customHeight="1">
      <c r="A82" s="182" t="s">
        <v>103</v>
      </c>
      <c r="B82" s="182"/>
      <c r="C82" s="98">
        <f>C83</f>
        <v>328700</v>
      </c>
      <c r="D82" s="98">
        <f aca="true" t="shared" si="38" ref="D82:R82">D83</f>
        <v>0</v>
      </c>
      <c r="E82" s="98">
        <f t="shared" si="38"/>
        <v>166500</v>
      </c>
      <c r="F82" s="98">
        <f t="shared" si="38"/>
        <v>156200</v>
      </c>
      <c r="G82" s="98">
        <f t="shared" si="38"/>
        <v>322700</v>
      </c>
      <c r="H82" s="98">
        <f t="shared" si="38"/>
        <v>328700</v>
      </c>
      <c r="I82" s="98">
        <f t="shared" si="38"/>
        <v>0</v>
      </c>
      <c r="J82" s="98">
        <f t="shared" si="38"/>
        <v>0</v>
      </c>
      <c r="K82" s="98">
        <f t="shared" si="38"/>
        <v>0</v>
      </c>
      <c r="L82" s="98">
        <f t="shared" si="38"/>
        <v>0</v>
      </c>
      <c r="M82" s="98">
        <f t="shared" si="38"/>
        <v>0</v>
      </c>
      <c r="N82" s="98">
        <f t="shared" si="38"/>
        <v>0</v>
      </c>
      <c r="O82" s="98">
        <f t="shared" si="38"/>
        <v>0</v>
      </c>
      <c r="P82" s="98">
        <f t="shared" si="38"/>
        <v>0</v>
      </c>
      <c r="Q82" s="98">
        <f t="shared" si="38"/>
        <v>328700</v>
      </c>
      <c r="R82" s="98">
        <f t="shared" si="38"/>
        <v>328700</v>
      </c>
    </row>
    <row r="83" spans="1:18" ht="12.75">
      <c r="A83" s="101">
        <v>3</v>
      </c>
      <c r="B83" s="102" t="s">
        <v>23</v>
      </c>
      <c r="C83" s="84">
        <f>C84+C92</f>
        <v>328700</v>
      </c>
      <c r="D83" s="84">
        <f aca="true" t="shared" si="39" ref="D83:R83">D84+D92</f>
        <v>0</v>
      </c>
      <c r="E83" s="84">
        <f t="shared" si="39"/>
        <v>166500</v>
      </c>
      <c r="F83" s="84">
        <f t="shared" si="39"/>
        <v>156200</v>
      </c>
      <c r="G83" s="84">
        <f t="shared" si="39"/>
        <v>322700</v>
      </c>
      <c r="H83" s="84">
        <f t="shared" si="39"/>
        <v>328700</v>
      </c>
      <c r="I83" s="84">
        <f t="shared" si="39"/>
        <v>0</v>
      </c>
      <c r="J83" s="84">
        <f t="shared" si="39"/>
        <v>0</v>
      </c>
      <c r="K83" s="84">
        <f t="shared" si="39"/>
        <v>0</v>
      </c>
      <c r="L83" s="84">
        <f t="shared" si="39"/>
        <v>0</v>
      </c>
      <c r="M83" s="84">
        <f t="shared" si="39"/>
        <v>0</v>
      </c>
      <c r="N83" s="84">
        <f t="shared" si="39"/>
        <v>0</v>
      </c>
      <c r="O83" s="84">
        <f t="shared" si="39"/>
        <v>0</v>
      </c>
      <c r="P83" s="84">
        <f t="shared" si="39"/>
        <v>0</v>
      </c>
      <c r="Q83" s="84">
        <f t="shared" si="39"/>
        <v>328700</v>
      </c>
      <c r="R83" s="84">
        <f t="shared" si="39"/>
        <v>328700</v>
      </c>
    </row>
    <row r="84" spans="1:18" ht="12.75">
      <c r="A84" s="85">
        <v>31</v>
      </c>
      <c r="B84" s="86" t="s">
        <v>24</v>
      </c>
      <c r="C84" s="87">
        <f>C85+C87+C89</f>
        <v>311500</v>
      </c>
      <c r="D84" s="87">
        <f aca="true" t="shared" si="40" ref="D84:R84">D85+D87+D89</f>
        <v>0</v>
      </c>
      <c r="E84" s="87">
        <f t="shared" si="40"/>
        <v>158300</v>
      </c>
      <c r="F84" s="87">
        <f t="shared" si="40"/>
        <v>147200</v>
      </c>
      <c r="G84" s="87">
        <f t="shared" si="40"/>
        <v>305500</v>
      </c>
      <c r="H84" s="87">
        <f t="shared" si="40"/>
        <v>311500</v>
      </c>
      <c r="I84" s="87">
        <f t="shared" si="40"/>
        <v>0</v>
      </c>
      <c r="J84" s="87">
        <f t="shared" si="40"/>
        <v>0</v>
      </c>
      <c r="K84" s="87">
        <f t="shared" si="40"/>
        <v>0</v>
      </c>
      <c r="L84" s="87">
        <f t="shared" si="40"/>
        <v>0</v>
      </c>
      <c r="M84" s="87">
        <f t="shared" si="40"/>
        <v>0</v>
      </c>
      <c r="N84" s="87">
        <f t="shared" si="40"/>
        <v>0</v>
      </c>
      <c r="O84" s="87">
        <f t="shared" si="40"/>
        <v>0</v>
      </c>
      <c r="P84" s="87">
        <f t="shared" si="40"/>
        <v>0</v>
      </c>
      <c r="Q84" s="87">
        <f t="shared" si="40"/>
        <v>311500</v>
      </c>
      <c r="R84" s="87">
        <f t="shared" si="40"/>
        <v>311500</v>
      </c>
    </row>
    <row r="85" spans="1:18" ht="12.75">
      <c r="A85" s="88">
        <v>311</v>
      </c>
      <c r="B85" s="89" t="s">
        <v>25</v>
      </c>
      <c r="C85" s="90">
        <f>C86</f>
        <v>260000</v>
      </c>
      <c r="D85" s="90">
        <f aca="true" t="shared" si="41" ref="D85:R85">D86</f>
        <v>0</v>
      </c>
      <c r="E85" s="90">
        <f t="shared" si="41"/>
        <v>135000</v>
      </c>
      <c r="F85" s="90">
        <f t="shared" si="41"/>
        <v>125000</v>
      </c>
      <c r="G85" s="90">
        <f t="shared" si="41"/>
        <v>260000</v>
      </c>
      <c r="H85" s="90">
        <f t="shared" si="41"/>
        <v>260000</v>
      </c>
      <c r="I85" s="90">
        <f t="shared" si="41"/>
        <v>0</v>
      </c>
      <c r="J85" s="90">
        <f t="shared" si="41"/>
        <v>0</v>
      </c>
      <c r="K85" s="90">
        <f t="shared" si="41"/>
        <v>0</v>
      </c>
      <c r="L85" s="90">
        <f t="shared" si="41"/>
        <v>0</v>
      </c>
      <c r="M85" s="90">
        <f t="shared" si="41"/>
        <v>0</v>
      </c>
      <c r="N85" s="90">
        <f t="shared" si="41"/>
        <v>0</v>
      </c>
      <c r="O85" s="90">
        <f t="shared" si="41"/>
        <v>0</v>
      </c>
      <c r="P85" s="90">
        <f t="shared" si="41"/>
        <v>0</v>
      </c>
      <c r="Q85" s="90">
        <f t="shared" si="41"/>
        <v>260000</v>
      </c>
      <c r="R85" s="90">
        <f t="shared" si="41"/>
        <v>260000</v>
      </c>
    </row>
    <row r="86" spans="1:18" ht="12.75" hidden="1">
      <c r="A86" s="91">
        <v>3111</v>
      </c>
      <c r="B86" s="92" t="s">
        <v>43</v>
      </c>
      <c r="C86" s="93">
        <f>SUM(H86:O86)</f>
        <v>260000</v>
      </c>
      <c r="D86" s="93">
        <v>0</v>
      </c>
      <c r="E86" s="93">
        <v>135000</v>
      </c>
      <c r="F86" s="93">
        <v>125000</v>
      </c>
      <c r="G86" s="93">
        <f>E86+F86</f>
        <v>260000</v>
      </c>
      <c r="H86" s="93">
        <v>260000</v>
      </c>
      <c r="I86" s="93">
        <v>0</v>
      </c>
      <c r="J86" s="93">
        <v>0</v>
      </c>
      <c r="K86" s="93">
        <v>0</v>
      </c>
      <c r="L86" s="93">
        <v>0</v>
      </c>
      <c r="M86" s="93">
        <v>0</v>
      </c>
      <c r="N86" s="93">
        <v>0</v>
      </c>
      <c r="O86" s="93">
        <v>0</v>
      </c>
      <c r="P86" s="93">
        <v>0</v>
      </c>
      <c r="Q86" s="93">
        <f>C86*100%</f>
        <v>260000</v>
      </c>
      <c r="R86" s="93">
        <f>C86*100%</f>
        <v>260000</v>
      </c>
    </row>
    <row r="87" spans="1:18" ht="12.75">
      <c r="A87" s="88">
        <v>312</v>
      </c>
      <c r="B87" s="89" t="s">
        <v>26</v>
      </c>
      <c r="C87" s="90">
        <f>C88</f>
        <v>6000</v>
      </c>
      <c r="D87" s="90">
        <f aca="true" t="shared" si="42" ref="D87:R87">D88</f>
        <v>0</v>
      </c>
      <c r="E87" s="90">
        <f t="shared" si="42"/>
        <v>0</v>
      </c>
      <c r="F87" s="90">
        <f t="shared" si="42"/>
        <v>0</v>
      </c>
      <c r="G87" s="90">
        <f t="shared" si="42"/>
        <v>0</v>
      </c>
      <c r="H87" s="90">
        <f t="shared" si="42"/>
        <v>6000</v>
      </c>
      <c r="I87" s="90">
        <f t="shared" si="42"/>
        <v>0</v>
      </c>
      <c r="J87" s="90">
        <f t="shared" si="42"/>
        <v>0</v>
      </c>
      <c r="K87" s="90">
        <f t="shared" si="42"/>
        <v>0</v>
      </c>
      <c r="L87" s="90">
        <f t="shared" si="42"/>
        <v>0</v>
      </c>
      <c r="M87" s="90">
        <f t="shared" si="42"/>
        <v>0</v>
      </c>
      <c r="N87" s="90">
        <f t="shared" si="42"/>
        <v>0</v>
      </c>
      <c r="O87" s="90">
        <f t="shared" si="42"/>
        <v>0</v>
      </c>
      <c r="P87" s="90">
        <f t="shared" si="42"/>
        <v>0</v>
      </c>
      <c r="Q87" s="90">
        <f t="shared" si="42"/>
        <v>6000</v>
      </c>
      <c r="R87" s="90">
        <f t="shared" si="42"/>
        <v>6000</v>
      </c>
    </row>
    <row r="88" spans="1:18" ht="12.75" hidden="1">
      <c r="A88" s="91">
        <v>3121</v>
      </c>
      <c r="B88" s="92" t="s">
        <v>26</v>
      </c>
      <c r="C88" s="93">
        <f>SUM(H88:O88)</f>
        <v>6000</v>
      </c>
      <c r="D88" s="93"/>
      <c r="E88" s="93"/>
      <c r="F88" s="93"/>
      <c r="G88" s="93"/>
      <c r="H88" s="93">
        <v>6000</v>
      </c>
      <c r="I88" s="93">
        <v>0</v>
      </c>
      <c r="J88" s="93">
        <v>0</v>
      </c>
      <c r="K88" s="93">
        <v>0</v>
      </c>
      <c r="L88" s="93">
        <v>0</v>
      </c>
      <c r="M88" s="93">
        <v>0</v>
      </c>
      <c r="N88" s="93">
        <v>0</v>
      </c>
      <c r="O88" s="93">
        <v>0</v>
      </c>
      <c r="P88" s="93">
        <v>0</v>
      </c>
      <c r="Q88" s="93">
        <f>C88*100%</f>
        <v>6000</v>
      </c>
      <c r="R88" s="93">
        <f>C88*100%</f>
        <v>6000</v>
      </c>
    </row>
    <row r="89" spans="1:18" ht="12.75">
      <c r="A89" s="88">
        <v>313</v>
      </c>
      <c r="B89" s="89" t="s">
        <v>27</v>
      </c>
      <c r="C89" s="90">
        <f>SUM(C90:C91)</f>
        <v>45500</v>
      </c>
      <c r="D89" s="90">
        <f aca="true" t="shared" si="43" ref="D89:R89">SUM(D90:D91)</f>
        <v>0</v>
      </c>
      <c r="E89" s="90">
        <f t="shared" si="43"/>
        <v>23300</v>
      </c>
      <c r="F89" s="90">
        <f t="shared" si="43"/>
        <v>22200</v>
      </c>
      <c r="G89" s="90">
        <f t="shared" si="43"/>
        <v>45500</v>
      </c>
      <c r="H89" s="90">
        <f t="shared" si="43"/>
        <v>45500</v>
      </c>
      <c r="I89" s="90">
        <f t="shared" si="43"/>
        <v>0</v>
      </c>
      <c r="J89" s="90">
        <f t="shared" si="43"/>
        <v>0</v>
      </c>
      <c r="K89" s="90">
        <f t="shared" si="43"/>
        <v>0</v>
      </c>
      <c r="L89" s="90">
        <f t="shared" si="43"/>
        <v>0</v>
      </c>
      <c r="M89" s="90">
        <f t="shared" si="43"/>
        <v>0</v>
      </c>
      <c r="N89" s="90">
        <f t="shared" si="43"/>
        <v>0</v>
      </c>
      <c r="O89" s="90">
        <f t="shared" si="43"/>
        <v>0</v>
      </c>
      <c r="P89" s="90">
        <f t="shared" si="43"/>
        <v>0</v>
      </c>
      <c r="Q89" s="90">
        <f t="shared" si="43"/>
        <v>45500</v>
      </c>
      <c r="R89" s="90">
        <f t="shared" si="43"/>
        <v>45500</v>
      </c>
    </row>
    <row r="90" spans="1:18" ht="12.75" hidden="1">
      <c r="A90" s="91">
        <v>3132</v>
      </c>
      <c r="B90" s="92" t="s">
        <v>46</v>
      </c>
      <c r="C90" s="93">
        <f>SUM(H90:O90)</f>
        <v>41000</v>
      </c>
      <c r="D90" s="93">
        <v>0</v>
      </c>
      <c r="E90" s="93">
        <v>21000</v>
      </c>
      <c r="F90" s="93">
        <v>20000</v>
      </c>
      <c r="G90" s="93">
        <f>E90+F90</f>
        <v>41000</v>
      </c>
      <c r="H90" s="93">
        <v>41000</v>
      </c>
      <c r="I90" s="93">
        <v>0</v>
      </c>
      <c r="J90" s="93">
        <v>0</v>
      </c>
      <c r="K90" s="93">
        <v>0</v>
      </c>
      <c r="L90" s="93">
        <v>0</v>
      </c>
      <c r="M90" s="93">
        <v>0</v>
      </c>
      <c r="N90" s="93">
        <v>0</v>
      </c>
      <c r="O90" s="93">
        <v>0</v>
      </c>
      <c r="P90" s="93">
        <v>0</v>
      </c>
      <c r="Q90" s="93">
        <f>C90*100%</f>
        <v>41000</v>
      </c>
      <c r="R90" s="93">
        <f>C90*100%</f>
        <v>41000</v>
      </c>
    </row>
    <row r="91" spans="1:18" ht="22.5" hidden="1">
      <c r="A91" s="91">
        <v>3133</v>
      </c>
      <c r="B91" s="92" t="s">
        <v>47</v>
      </c>
      <c r="C91" s="93">
        <f>SUM(H91:O91)</f>
        <v>4500</v>
      </c>
      <c r="D91" s="93">
        <v>0</v>
      </c>
      <c r="E91" s="93">
        <v>2300</v>
      </c>
      <c r="F91" s="93">
        <v>2200</v>
      </c>
      <c r="G91" s="93">
        <f>E91+F91</f>
        <v>4500</v>
      </c>
      <c r="H91" s="93">
        <v>4500</v>
      </c>
      <c r="I91" s="93">
        <v>0</v>
      </c>
      <c r="J91" s="93">
        <v>0</v>
      </c>
      <c r="K91" s="93">
        <v>0</v>
      </c>
      <c r="L91" s="93">
        <v>0</v>
      </c>
      <c r="M91" s="93">
        <v>0</v>
      </c>
      <c r="N91" s="93">
        <v>0</v>
      </c>
      <c r="O91" s="93">
        <v>0</v>
      </c>
      <c r="P91" s="93">
        <v>0</v>
      </c>
      <c r="Q91" s="93">
        <f>C91*100%</f>
        <v>4500</v>
      </c>
      <c r="R91" s="93">
        <f>C91*100%</f>
        <v>4500</v>
      </c>
    </row>
    <row r="92" spans="1:18" ht="12.75">
      <c r="A92" s="85">
        <v>32</v>
      </c>
      <c r="B92" s="86" t="s">
        <v>28</v>
      </c>
      <c r="C92" s="87">
        <f>C93</f>
        <v>17200</v>
      </c>
      <c r="D92" s="87">
        <f aca="true" t="shared" si="44" ref="D92:R92">D93</f>
        <v>0</v>
      </c>
      <c r="E92" s="87">
        <f t="shared" si="44"/>
        <v>8200</v>
      </c>
      <c r="F92" s="87">
        <f t="shared" si="44"/>
        <v>9000</v>
      </c>
      <c r="G92" s="87">
        <f t="shared" si="44"/>
        <v>17200</v>
      </c>
      <c r="H92" s="87">
        <f t="shared" si="44"/>
        <v>17200</v>
      </c>
      <c r="I92" s="87">
        <f t="shared" si="44"/>
        <v>0</v>
      </c>
      <c r="J92" s="87">
        <f t="shared" si="44"/>
        <v>0</v>
      </c>
      <c r="K92" s="87">
        <f t="shared" si="44"/>
        <v>0</v>
      </c>
      <c r="L92" s="87">
        <f t="shared" si="44"/>
        <v>0</v>
      </c>
      <c r="M92" s="87">
        <f t="shared" si="44"/>
        <v>0</v>
      </c>
      <c r="N92" s="87">
        <f t="shared" si="44"/>
        <v>0</v>
      </c>
      <c r="O92" s="87">
        <f t="shared" si="44"/>
        <v>0</v>
      </c>
      <c r="P92" s="87">
        <f t="shared" si="44"/>
        <v>0</v>
      </c>
      <c r="Q92" s="87">
        <f t="shared" si="44"/>
        <v>17200</v>
      </c>
      <c r="R92" s="87">
        <f t="shared" si="44"/>
        <v>17200</v>
      </c>
    </row>
    <row r="93" spans="1:18" ht="12" customHeight="1">
      <c r="A93" s="88">
        <v>321</v>
      </c>
      <c r="B93" s="89" t="s">
        <v>29</v>
      </c>
      <c r="C93" s="90">
        <f>SUM(C94:C95)</f>
        <v>17200</v>
      </c>
      <c r="D93" s="90">
        <f aca="true" t="shared" si="45" ref="D93:R93">SUM(D94:D95)</f>
        <v>0</v>
      </c>
      <c r="E93" s="90">
        <f t="shared" si="45"/>
        <v>8200</v>
      </c>
      <c r="F93" s="90">
        <f t="shared" si="45"/>
        <v>9000</v>
      </c>
      <c r="G93" s="90">
        <f t="shared" si="45"/>
        <v>17200</v>
      </c>
      <c r="H93" s="90">
        <f t="shared" si="45"/>
        <v>17200</v>
      </c>
      <c r="I93" s="90">
        <f t="shared" si="45"/>
        <v>0</v>
      </c>
      <c r="J93" s="90">
        <f t="shared" si="45"/>
        <v>0</v>
      </c>
      <c r="K93" s="90">
        <f t="shared" si="45"/>
        <v>0</v>
      </c>
      <c r="L93" s="90">
        <f t="shared" si="45"/>
        <v>0</v>
      </c>
      <c r="M93" s="90">
        <f t="shared" si="45"/>
        <v>0</v>
      </c>
      <c r="N93" s="90">
        <f t="shared" si="45"/>
        <v>0</v>
      </c>
      <c r="O93" s="90">
        <f t="shared" si="45"/>
        <v>0</v>
      </c>
      <c r="P93" s="90">
        <f t="shared" si="45"/>
        <v>0</v>
      </c>
      <c r="Q93" s="90">
        <f t="shared" si="45"/>
        <v>17200</v>
      </c>
      <c r="R93" s="90">
        <f t="shared" si="45"/>
        <v>17200</v>
      </c>
    </row>
    <row r="94" spans="1:18" ht="12.75" hidden="1">
      <c r="A94" s="91">
        <v>3211</v>
      </c>
      <c r="B94" s="92" t="s">
        <v>48</v>
      </c>
      <c r="C94" s="93">
        <f>SUM(H94:O94)</f>
        <v>2000</v>
      </c>
      <c r="D94" s="93">
        <v>0</v>
      </c>
      <c r="E94" s="93">
        <v>2000</v>
      </c>
      <c r="F94" s="93">
        <v>0</v>
      </c>
      <c r="G94" s="93">
        <f>E94+F94</f>
        <v>2000</v>
      </c>
      <c r="H94" s="93">
        <v>2000</v>
      </c>
      <c r="I94" s="93">
        <v>0</v>
      </c>
      <c r="J94" s="93">
        <v>0</v>
      </c>
      <c r="K94" s="93">
        <v>0</v>
      </c>
      <c r="L94" s="93">
        <v>0</v>
      </c>
      <c r="M94" s="93">
        <v>0</v>
      </c>
      <c r="N94" s="93">
        <v>0</v>
      </c>
      <c r="O94" s="93">
        <v>0</v>
      </c>
      <c r="P94" s="93">
        <v>0</v>
      </c>
      <c r="Q94" s="93">
        <f>C94*100%</f>
        <v>2000</v>
      </c>
      <c r="R94" s="93">
        <f>C94*100%</f>
        <v>2000</v>
      </c>
    </row>
    <row r="95" spans="1:18" ht="12.75" hidden="1">
      <c r="A95" s="91">
        <v>3212</v>
      </c>
      <c r="B95" s="92" t="s">
        <v>49</v>
      </c>
      <c r="C95" s="93">
        <f>SUM(H95:O95)</f>
        <v>15200</v>
      </c>
      <c r="D95" s="93">
        <v>0</v>
      </c>
      <c r="E95" s="93">
        <v>6200</v>
      </c>
      <c r="F95" s="93">
        <v>9000</v>
      </c>
      <c r="G95" s="93">
        <f>E95+F95</f>
        <v>15200</v>
      </c>
      <c r="H95" s="93">
        <v>15200</v>
      </c>
      <c r="I95" s="93">
        <v>0</v>
      </c>
      <c r="J95" s="93">
        <v>0</v>
      </c>
      <c r="K95" s="93">
        <v>0</v>
      </c>
      <c r="L95" s="93">
        <v>0</v>
      </c>
      <c r="M95" s="93">
        <v>0</v>
      </c>
      <c r="N95" s="93">
        <v>0</v>
      </c>
      <c r="O95" s="93">
        <v>0</v>
      </c>
      <c r="P95" s="93">
        <v>0</v>
      </c>
      <c r="Q95" s="93">
        <f>C95*100%</f>
        <v>15200</v>
      </c>
      <c r="R95" s="93">
        <f>C95*100%</f>
        <v>15200</v>
      </c>
    </row>
    <row r="96" spans="1:18" ht="24.75" customHeight="1">
      <c r="A96" s="163" t="s">
        <v>104</v>
      </c>
      <c r="B96" s="163"/>
      <c r="C96" s="98">
        <f>C97</f>
        <v>260000</v>
      </c>
      <c r="D96" s="98">
        <f aca="true" t="shared" si="46" ref="D96:R99">D97</f>
        <v>477000</v>
      </c>
      <c r="E96" s="98">
        <f t="shared" si="46"/>
        <v>402000</v>
      </c>
      <c r="F96" s="98">
        <f t="shared" si="46"/>
        <v>-18480</v>
      </c>
      <c r="G96" s="98">
        <f t="shared" si="46"/>
        <v>383520</v>
      </c>
      <c r="H96" s="98">
        <f t="shared" si="46"/>
        <v>260000</v>
      </c>
      <c r="I96" s="98">
        <f t="shared" si="46"/>
        <v>0</v>
      </c>
      <c r="J96" s="98">
        <f t="shared" si="46"/>
        <v>0</v>
      </c>
      <c r="K96" s="98">
        <f t="shared" si="46"/>
        <v>0</v>
      </c>
      <c r="L96" s="98">
        <f t="shared" si="46"/>
        <v>0</v>
      </c>
      <c r="M96" s="98">
        <f t="shared" si="46"/>
        <v>0</v>
      </c>
      <c r="N96" s="98">
        <f t="shared" si="46"/>
        <v>0</v>
      </c>
      <c r="O96" s="98">
        <f t="shared" si="46"/>
        <v>0</v>
      </c>
      <c r="P96" s="98">
        <f t="shared" si="46"/>
        <v>0</v>
      </c>
      <c r="Q96" s="98">
        <f t="shared" si="46"/>
        <v>260000</v>
      </c>
      <c r="R96" s="98">
        <f t="shared" si="46"/>
        <v>260000</v>
      </c>
    </row>
    <row r="97" spans="1:18" ht="12.75">
      <c r="A97" s="101">
        <v>3</v>
      </c>
      <c r="B97" s="102" t="s">
        <v>23</v>
      </c>
      <c r="C97" s="84">
        <f>C98</f>
        <v>260000</v>
      </c>
      <c r="D97" s="84">
        <f t="shared" si="46"/>
        <v>477000</v>
      </c>
      <c r="E97" s="84">
        <f t="shared" si="46"/>
        <v>402000</v>
      </c>
      <c r="F97" s="84">
        <f t="shared" si="46"/>
        <v>-18480</v>
      </c>
      <c r="G97" s="84">
        <f t="shared" si="46"/>
        <v>383520</v>
      </c>
      <c r="H97" s="84">
        <f t="shared" si="46"/>
        <v>260000</v>
      </c>
      <c r="I97" s="84">
        <f t="shared" si="46"/>
        <v>0</v>
      </c>
      <c r="J97" s="84">
        <f t="shared" si="46"/>
        <v>0</v>
      </c>
      <c r="K97" s="84">
        <f t="shared" si="46"/>
        <v>0</v>
      </c>
      <c r="L97" s="84">
        <f t="shared" si="46"/>
        <v>0</v>
      </c>
      <c r="M97" s="84">
        <f t="shared" si="46"/>
        <v>0</v>
      </c>
      <c r="N97" s="84">
        <f t="shared" si="46"/>
        <v>0</v>
      </c>
      <c r="O97" s="84">
        <f t="shared" si="46"/>
        <v>0</v>
      </c>
      <c r="P97" s="84">
        <f t="shared" si="46"/>
        <v>0</v>
      </c>
      <c r="Q97" s="84">
        <f t="shared" si="46"/>
        <v>260000</v>
      </c>
      <c r="R97" s="84">
        <f t="shared" si="46"/>
        <v>260000</v>
      </c>
    </row>
    <row r="98" spans="1:18" ht="33.75">
      <c r="A98" s="85">
        <v>37</v>
      </c>
      <c r="B98" s="86" t="s">
        <v>105</v>
      </c>
      <c r="C98" s="87">
        <f>C99</f>
        <v>260000</v>
      </c>
      <c r="D98" s="87">
        <f t="shared" si="46"/>
        <v>477000</v>
      </c>
      <c r="E98" s="87">
        <f t="shared" si="46"/>
        <v>402000</v>
      </c>
      <c r="F98" s="87">
        <f t="shared" si="46"/>
        <v>-18480</v>
      </c>
      <c r="G98" s="87">
        <f t="shared" si="46"/>
        <v>383520</v>
      </c>
      <c r="H98" s="87">
        <f t="shared" si="46"/>
        <v>260000</v>
      </c>
      <c r="I98" s="87">
        <f t="shared" si="46"/>
        <v>0</v>
      </c>
      <c r="J98" s="87">
        <f t="shared" si="46"/>
        <v>0</v>
      </c>
      <c r="K98" s="87">
        <f t="shared" si="46"/>
        <v>0</v>
      </c>
      <c r="L98" s="87">
        <f t="shared" si="46"/>
        <v>0</v>
      </c>
      <c r="M98" s="87">
        <f t="shared" si="46"/>
        <v>0</v>
      </c>
      <c r="N98" s="87">
        <f t="shared" si="46"/>
        <v>0</v>
      </c>
      <c r="O98" s="87">
        <f t="shared" si="46"/>
        <v>0</v>
      </c>
      <c r="P98" s="87">
        <f t="shared" si="46"/>
        <v>0</v>
      </c>
      <c r="Q98" s="87">
        <f t="shared" si="46"/>
        <v>260000</v>
      </c>
      <c r="R98" s="87">
        <f t="shared" si="46"/>
        <v>260000</v>
      </c>
    </row>
    <row r="99" spans="1:18" ht="22.5">
      <c r="A99" s="88">
        <v>372</v>
      </c>
      <c r="B99" s="89" t="s">
        <v>106</v>
      </c>
      <c r="C99" s="90">
        <f>C100</f>
        <v>260000</v>
      </c>
      <c r="D99" s="90">
        <f t="shared" si="46"/>
        <v>477000</v>
      </c>
      <c r="E99" s="90">
        <f t="shared" si="46"/>
        <v>402000</v>
      </c>
      <c r="F99" s="90">
        <f t="shared" si="46"/>
        <v>-18480</v>
      </c>
      <c r="G99" s="90">
        <f t="shared" si="46"/>
        <v>383520</v>
      </c>
      <c r="H99" s="90">
        <f t="shared" si="46"/>
        <v>260000</v>
      </c>
      <c r="I99" s="90">
        <f t="shared" si="46"/>
        <v>0</v>
      </c>
      <c r="J99" s="90">
        <f t="shared" si="46"/>
        <v>0</v>
      </c>
      <c r="K99" s="90">
        <f t="shared" si="46"/>
        <v>0</v>
      </c>
      <c r="L99" s="90">
        <f t="shared" si="46"/>
        <v>0</v>
      </c>
      <c r="M99" s="90">
        <f t="shared" si="46"/>
        <v>0</v>
      </c>
      <c r="N99" s="90">
        <f t="shared" si="46"/>
        <v>0</v>
      </c>
      <c r="O99" s="90">
        <f t="shared" si="46"/>
        <v>0</v>
      </c>
      <c r="P99" s="90">
        <f t="shared" si="46"/>
        <v>0</v>
      </c>
      <c r="Q99" s="90">
        <f t="shared" si="46"/>
        <v>260000</v>
      </c>
      <c r="R99" s="90">
        <f t="shared" si="46"/>
        <v>260000</v>
      </c>
    </row>
    <row r="100" spans="1:18" ht="0.75" customHeight="1">
      <c r="A100" s="91">
        <v>3722</v>
      </c>
      <c r="B100" s="92" t="s">
        <v>107</v>
      </c>
      <c r="C100" s="93">
        <f>SUM(H100:O100)</f>
        <v>260000</v>
      </c>
      <c r="D100" s="93">
        <v>477000</v>
      </c>
      <c r="E100" s="93">
        <v>402000</v>
      </c>
      <c r="F100" s="93">
        <v>-18480</v>
      </c>
      <c r="G100" s="93">
        <f>E100+F100</f>
        <v>383520</v>
      </c>
      <c r="H100" s="93">
        <v>260000</v>
      </c>
      <c r="I100" s="93">
        <v>0</v>
      </c>
      <c r="J100" s="93">
        <v>0</v>
      </c>
      <c r="K100" s="93">
        <v>0</v>
      </c>
      <c r="L100" s="93">
        <v>0</v>
      </c>
      <c r="M100" s="93">
        <v>0</v>
      </c>
      <c r="N100" s="93">
        <v>0</v>
      </c>
      <c r="O100" s="93">
        <v>0</v>
      </c>
      <c r="P100" s="93">
        <v>0</v>
      </c>
      <c r="Q100" s="93">
        <f>C100*100%</f>
        <v>260000</v>
      </c>
      <c r="R100" s="93">
        <f>C100*100%</f>
        <v>260000</v>
      </c>
    </row>
    <row r="101" spans="1:18" ht="12.75">
      <c r="A101" s="91"/>
      <c r="B101" s="92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</row>
    <row r="102" spans="1:18" ht="15" customHeight="1">
      <c r="A102" s="164" t="s">
        <v>122</v>
      </c>
      <c r="B102" s="164"/>
      <c r="C102" s="81">
        <f>C103</f>
        <v>115000</v>
      </c>
      <c r="D102" s="129"/>
      <c r="E102" s="81">
        <f>E103</f>
        <v>0</v>
      </c>
      <c r="F102" s="81">
        <f aca="true" t="shared" si="47" ref="F102:R102">F103</f>
        <v>114931.25</v>
      </c>
      <c r="G102" s="81">
        <f t="shared" si="47"/>
        <v>114931.25</v>
      </c>
      <c r="H102" s="81">
        <f t="shared" si="47"/>
        <v>115000</v>
      </c>
      <c r="I102" s="81">
        <f t="shared" si="47"/>
        <v>0</v>
      </c>
      <c r="J102" s="81">
        <f t="shared" si="47"/>
        <v>0</v>
      </c>
      <c r="K102" s="81">
        <f t="shared" si="47"/>
        <v>0</v>
      </c>
      <c r="L102" s="81">
        <f t="shared" si="47"/>
        <v>0</v>
      </c>
      <c r="M102" s="81">
        <f t="shared" si="47"/>
        <v>0</v>
      </c>
      <c r="N102" s="81">
        <f t="shared" si="47"/>
        <v>0</v>
      </c>
      <c r="O102" s="81">
        <f t="shared" si="47"/>
        <v>0</v>
      </c>
      <c r="P102" s="81">
        <f t="shared" si="47"/>
        <v>0</v>
      </c>
      <c r="Q102" s="81">
        <f t="shared" si="47"/>
        <v>115000</v>
      </c>
      <c r="R102" s="81">
        <f t="shared" si="47"/>
        <v>115000</v>
      </c>
    </row>
    <row r="103" spans="1:18" ht="12.75">
      <c r="A103" s="107" t="s">
        <v>123</v>
      </c>
      <c r="B103" s="108"/>
      <c r="C103" s="98">
        <f>C104</f>
        <v>115000</v>
      </c>
      <c r="D103" s="93"/>
      <c r="E103" s="98">
        <f>E104</f>
        <v>0</v>
      </c>
      <c r="F103" s="98">
        <f aca="true" t="shared" si="48" ref="F103:R103">F104</f>
        <v>114931.25</v>
      </c>
      <c r="G103" s="98">
        <f t="shared" si="48"/>
        <v>114931.25</v>
      </c>
      <c r="H103" s="98">
        <f t="shared" si="48"/>
        <v>115000</v>
      </c>
      <c r="I103" s="98">
        <f t="shared" si="48"/>
        <v>0</v>
      </c>
      <c r="J103" s="98">
        <f t="shared" si="48"/>
        <v>0</v>
      </c>
      <c r="K103" s="98">
        <f t="shared" si="48"/>
        <v>0</v>
      </c>
      <c r="L103" s="98">
        <f t="shared" si="48"/>
        <v>0</v>
      </c>
      <c r="M103" s="98">
        <f t="shared" si="48"/>
        <v>0</v>
      </c>
      <c r="N103" s="98">
        <f t="shared" si="48"/>
        <v>0</v>
      </c>
      <c r="O103" s="98">
        <f t="shared" si="48"/>
        <v>0</v>
      </c>
      <c r="P103" s="98">
        <f t="shared" si="48"/>
        <v>0</v>
      </c>
      <c r="Q103" s="98">
        <f t="shared" si="48"/>
        <v>115000</v>
      </c>
      <c r="R103" s="98">
        <f t="shared" si="48"/>
        <v>115000</v>
      </c>
    </row>
    <row r="104" spans="1:18" ht="22.5">
      <c r="A104" s="82">
        <v>4</v>
      </c>
      <c r="B104" s="83" t="s">
        <v>36</v>
      </c>
      <c r="C104" s="84">
        <f>C105</f>
        <v>115000</v>
      </c>
      <c r="D104" s="93"/>
      <c r="E104" s="84">
        <f>E105</f>
        <v>0</v>
      </c>
      <c r="F104" s="84">
        <f aca="true" t="shared" si="49" ref="F104:R104">F105</f>
        <v>114931.25</v>
      </c>
      <c r="G104" s="84">
        <f t="shared" si="49"/>
        <v>114931.25</v>
      </c>
      <c r="H104" s="84">
        <f t="shared" si="49"/>
        <v>115000</v>
      </c>
      <c r="I104" s="84">
        <f t="shared" si="49"/>
        <v>0</v>
      </c>
      <c r="J104" s="84">
        <f t="shared" si="49"/>
        <v>0</v>
      </c>
      <c r="K104" s="84">
        <f t="shared" si="49"/>
        <v>0</v>
      </c>
      <c r="L104" s="84">
        <f t="shared" si="49"/>
        <v>0</v>
      </c>
      <c r="M104" s="84">
        <f t="shared" si="49"/>
        <v>0</v>
      </c>
      <c r="N104" s="84">
        <f t="shared" si="49"/>
        <v>0</v>
      </c>
      <c r="O104" s="84">
        <f t="shared" si="49"/>
        <v>0</v>
      </c>
      <c r="P104" s="84">
        <f t="shared" si="49"/>
        <v>0</v>
      </c>
      <c r="Q104" s="84">
        <f t="shared" si="49"/>
        <v>115000</v>
      </c>
      <c r="R104" s="84">
        <f t="shared" si="49"/>
        <v>115000</v>
      </c>
    </row>
    <row r="105" spans="1:18" ht="22.5">
      <c r="A105" s="85">
        <v>42</v>
      </c>
      <c r="B105" s="86" t="s">
        <v>37</v>
      </c>
      <c r="C105" s="87">
        <f>C106</f>
        <v>115000</v>
      </c>
      <c r="D105" s="93"/>
      <c r="E105" s="87">
        <f>E106</f>
        <v>0</v>
      </c>
      <c r="F105" s="87">
        <f aca="true" t="shared" si="50" ref="F105:R105">F106</f>
        <v>114931.25</v>
      </c>
      <c r="G105" s="87">
        <f t="shared" si="50"/>
        <v>114931.25</v>
      </c>
      <c r="H105" s="87">
        <f t="shared" si="50"/>
        <v>115000</v>
      </c>
      <c r="I105" s="87">
        <f t="shared" si="50"/>
        <v>0</v>
      </c>
      <c r="J105" s="87">
        <f t="shared" si="50"/>
        <v>0</v>
      </c>
      <c r="K105" s="87">
        <f t="shared" si="50"/>
        <v>0</v>
      </c>
      <c r="L105" s="87">
        <f t="shared" si="50"/>
        <v>0</v>
      </c>
      <c r="M105" s="87">
        <f t="shared" si="50"/>
        <v>0</v>
      </c>
      <c r="N105" s="87">
        <f t="shared" si="50"/>
        <v>0</v>
      </c>
      <c r="O105" s="87">
        <f t="shared" si="50"/>
        <v>0</v>
      </c>
      <c r="P105" s="87">
        <f t="shared" si="50"/>
        <v>0</v>
      </c>
      <c r="Q105" s="87">
        <f t="shared" si="50"/>
        <v>115000</v>
      </c>
      <c r="R105" s="87">
        <f t="shared" si="50"/>
        <v>115000</v>
      </c>
    </row>
    <row r="106" spans="1:18" ht="12.75">
      <c r="A106" s="88">
        <v>422</v>
      </c>
      <c r="B106" s="89" t="s">
        <v>35</v>
      </c>
      <c r="C106" s="90">
        <f>C107</f>
        <v>115000</v>
      </c>
      <c r="D106" s="93"/>
      <c r="E106" s="90">
        <f>E107</f>
        <v>0</v>
      </c>
      <c r="F106" s="90">
        <f aca="true" t="shared" si="51" ref="F106:R106">F107</f>
        <v>114931.25</v>
      </c>
      <c r="G106" s="90">
        <f t="shared" si="51"/>
        <v>114931.25</v>
      </c>
      <c r="H106" s="90">
        <f t="shared" si="51"/>
        <v>115000</v>
      </c>
      <c r="I106" s="90">
        <f t="shared" si="51"/>
        <v>0</v>
      </c>
      <c r="J106" s="90">
        <f t="shared" si="51"/>
        <v>0</v>
      </c>
      <c r="K106" s="90">
        <f t="shared" si="51"/>
        <v>0</v>
      </c>
      <c r="L106" s="90">
        <f t="shared" si="51"/>
        <v>0</v>
      </c>
      <c r="M106" s="90">
        <f t="shared" si="51"/>
        <v>0</v>
      </c>
      <c r="N106" s="90">
        <f t="shared" si="51"/>
        <v>0</v>
      </c>
      <c r="O106" s="90">
        <f t="shared" si="51"/>
        <v>0</v>
      </c>
      <c r="P106" s="90">
        <f t="shared" si="51"/>
        <v>0</v>
      </c>
      <c r="Q106" s="90">
        <f t="shared" si="51"/>
        <v>115000</v>
      </c>
      <c r="R106" s="90">
        <f t="shared" si="51"/>
        <v>115000</v>
      </c>
    </row>
    <row r="107" spans="1:18" ht="12.75" hidden="1">
      <c r="A107" s="91">
        <v>4221</v>
      </c>
      <c r="B107" s="92" t="s">
        <v>72</v>
      </c>
      <c r="C107" s="93">
        <f>SUM(H107:O107)</f>
        <v>115000</v>
      </c>
      <c r="D107" s="93"/>
      <c r="E107" s="93">
        <v>0</v>
      </c>
      <c r="F107" s="93">
        <v>114931.25</v>
      </c>
      <c r="G107" s="93">
        <f>E107+F107</f>
        <v>114931.25</v>
      </c>
      <c r="H107" s="93">
        <v>115000</v>
      </c>
      <c r="I107" s="93">
        <v>0</v>
      </c>
      <c r="J107" s="93">
        <v>0</v>
      </c>
      <c r="K107" s="93">
        <v>0</v>
      </c>
      <c r="L107" s="93">
        <v>0</v>
      </c>
      <c r="M107" s="93">
        <v>0</v>
      </c>
      <c r="N107" s="93">
        <v>0</v>
      </c>
      <c r="O107" s="93">
        <v>0</v>
      </c>
      <c r="P107" s="93">
        <v>0</v>
      </c>
      <c r="Q107" s="93">
        <f>C107*100%</f>
        <v>115000</v>
      </c>
      <c r="R107" s="93">
        <f>C107*100%</f>
        <v>115000</v>
      </c>
    </row>
    <row r="108" spans="1:18" ht="12.75">
      <c r="A108" s="91"/>
      <c r="B108" s="92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</row>
    <row r="109" spans="1:18" ht="24" customHeight="1">
      <c r="A109" s="164" t="s">
        <v>86</v>
      </c>
      <c r="B109" s="164"/>
      <c r="C109" s="81">
        <f aca="true" t="shared" si="52" ref="C109:R113">C110</f>
        <v>25000</v>
      </c>
      <c r="D109" s="81">
        <f t="shared" si="52"/>
        <v>0</v>
      </c>
      <c r="E109" s="81">
        <f t="shared" si="52"/>
        <v>50000</v>
      </c>
      <c r="F109" s="81">
        <f t="shared" si="52"/>
        <v>-36016.25</v>
      </c>
      <c r="G109" s="81">
        <f t="shared" si="52"/>
        <v>13983.75</v>
      </c>
      <c r="H109" s="81">
        <f t="shared" si="52"/>
        <v>25000</v>
      </c>
      <c r="I109" s="81">
        <f t="shared" si="52"/>
        <v>0</v>
      </c>
      <c r="J109" s="81">
        <f t="shared" si="52"/>
        <v>0</v>
      </c>
      <c r="K109" s="81">
        <f t="shared" si="52"/>
        <v>0</v>
      </c>
      <c r="L109" s="81">
        <f t="shared" si="52"/>
        <v>0</v>
      </c>
      <c r="M109" s="81">
        <f t="shared" si="52"/>
        <v>0</v>
      </c>
      <c r="N109" s="81">
        <f t="shared" si="52"/>
        <v>0</v>
      </c>
      <c r="O109" s="81">
        <f t="shared" si="52"/>
        <v>0</v>
      </c>
      <c r="P109" s="81">
        <f t="shared" si="52"/>
        <v>0</v>
      </c>
      <c r="Q109" s="81">
        <f t="shared" si="52"/>
        <v>25000</v>
      </c>
      <c r="R109" s="81">
        <f t="shared" si="52"/>
        <v>25000</v>
      </c>
    </row>
    <row r="110" spans="1:18" ht="24" customHeight="1">
      <c r="A110" s="178" t="s">
        <v>87</v>
      </c>
      <c r="B110" s="178"/>
      <c r="C110" s="98">
        <f t="shared" si="52"/>
        <v>25000</v>
      </c>
      <c r="D110" s="98">
        <f t="shared" si="52"/>
        <v>0</v>
      </c>
      <c r="E110" s="98">
        <f t="shared" si="52"/>
        <v>50000</v>
      </c>
      <c r="F110" s="98">
        <f t="shared" si="52"/>
        <v>-36016.25</v>
      </c>
      <c r="G110" s="98">
        <f t="shared" si="52"/>
        <v>13983.75</v>
      </c>
      <c r="H110" s="98">
        <f t="shared" si="52"/>
        <v>25000</v>
      </c>
      <c r="I110" s="98">
        <f t="shared" si="52"/>
        <v>0</v>
      </c>
      <c r="J110" s="98">
        <f t="shared" si="52"/>
        <v>0</v>
      </c>
      <c r="K110" s="98">
        <f t="shared" si="52"/>
        <v>0</v>
      </c>
      <c r="L110" s="98">
        <f t="shared" si="52"/>
        <v>0</v>
      </c>
      <c r="M110" s="98">
        <f t="shared" si="52"/>
        <v>0</v>
      </c>
      <c r="N110" s="98">
        <f t="shared" si="52"/>
        <v>0</v>
      </c>
      <c r="O110" s="98">
        <f t="shared" si="52"/>
        <v>0</v>
      </c>
      <c r="P110" s="98">
        <f t="shared" si="52"/>
        <v>0</v>
      </c>
      <c r="Q110" s="98">
        <f t="shared" si="52"/>
        <v>25000</v>
      </c>
      <c r="R110" s="98">
        <f t="shared" si="52"/>
        <v>25000</v>
      </c>
    </row>
    <row r="111" spans="1:18" ht="12.75">
      <c r="A111" s="109">
        <v>3</v>
      </c>
      <c r="B111" s="102" t="s">
        <v>23</v>
      </c>
      <c r="C111" s="84">
        <f t="shared" si="52"/>
        <v>25000</v>
      </c>
      <c r="D111" s="84">
        <f t="shared" si="52"/>
        <v>0</v>
      </c>
      <c r="E111" s="84">
        <f t="shared" si="52"/>
        <v>50000</v>
      </c>
      <c r="F111" s="84">
        <f t="shared" si="52"/>
        <v>-36016.25</v>
      </c>
      <c r="G111" s="84">
        <f t="shared" si="52"/>
        <v>13983.75</v>
      </c>
      <c r="H111" s="84">
        <f t="shared" si="52"/>
        <v>25000</v>
      </c>
      <c r="I111" s="84">
        <f t="shared" si="52"/>
        <v>0</v>
      </c>
      <c r="J111" s="84">
        <f t="shared" si="52"/>
        <v>0</v>
      </c>
      <c r="K111" s="84">
        <f t="shared" si="52"/>
        <v>0</v>
      </c>
      <c r="L111" s="84">
        <f t="shared" si="52"/>
        <v>0</v>
      </c>
      <c r="M111" s="84">
        <f t="shared" si="52"/>
        <v>0</v>
      </c>
      <c r="N111" s="84">
        <f t="shared" si="52"/>
        <v>0</v>
      </c>
      <c r="O111" s="84">
        <f t="shared" si="52"/>
        <v>0</v>
      </c>
      <c r="P111" s="84">
        <f t="shared" si="52"/>
        <v>0</v>
      </c>
      <c r="Q111" s="84">
        <f t="shared" si="52"/>
        <v>25000</v>
      </c>
      <c r="R111" s="84">
        <f t="shared" si="52"/>
        <v>25000</v>
      </c>
    </row>
    <row r="112" spans="1:18" ht="12.75">
      <c r="A112" s="99">
        <v>32</v>
      </c>
      <c r="B112" s="100" t="s">
        <v>28</v>
      </c>
      <c r="C112" s="87">
        <f t="shared" si="52"/>
        <v>25000</v>
      </c>
      <c r="D112" s="87">
        <f t="shared" si="52"/>
        <v>0</v>
      </c>
      <c r="E112" s="87">
        <f t="shared" si="52"/>
        <v>50000</v>
      </c>
      <c r="F112" s="87">
        <f t="shared" si="52"/>
        <v>-36016.25</v>
      </c>
      <c r="G112" s="87">
        <f t="shared" si="52"/>
        <v>13983.75</v>
      </c>
      <c r="H112" s="87">
        <f t="shared" si="52"/>
        <v>25000</v>
      </c>
      <c r="I112" s="87">
        <f t="shared" si="52"/>
        <v>0</v>
      </c>
      <c r="J112" s="87">
        <f t="shared" si="52"/>
        <v>0</v>
      </c>
      <c r="K112" s="87">
        <f t="shared" si="52"/>
        <v>0</v>
      </c>
      <c r="L112" s="87">
        <f t="shared" si="52"/>
        <v>0</v>
      </c>
      <c r="M112" s="87">
        <f t="shared" si="52"/>
        <v>0</v>
      </c>
      <c r="N112" s="87">
        <f t="shared" si="52"/>
        <v>0</v>
      </c>
      <c r="O112" s="87">
        <f t="shared" si="52"/>
        <v>0</v>
      </c>
      <c r="P112" s="87">
        <f t="shared" si="52"/>
        <v>0</v>
      </c>
      <c r="Q112" s="87">
        <f t="shared" si="52"/>
        <v>25000</v>
      </c>
      <c r="R112" s="87">
        <f t="shared" si="52"/>
        <v>25000</v>
      </c>
    </row>
    <row r="113" spans="1:18" ht="12.75">
      <c r="A113" s="105">
        <v>323</v>
      </c>
      <c r="B113" s="106" t="s">
        <v>31</v>
      </c>
      <c r="C113" s="90">
        <f t="shared" si="52"/>
        <v>25000</v>
      </c>
      <c r="D113" s="90">
        <f t="shared" si="52"/>
        <v>0</v>
      </c>
      <c r="E113" s="90">
        <f t="shared" si="52"/>
        <v>50000</v>
      </c>
      <c r="F113" s="90">
        <f t="shared" si="52"/>
        <v>-36016.25</v>
      </c>
      <c r="G113" s="90">
        <f t="shared" si="52"/>
        <v>13983.75</v>
      </c>
      <c r="H113" s="90">
        <f t="shared" si="52"/>
        <v>25000</v>
      </c>
      <c r="I113" s="90">
        <f t="shared" si="52"/>
        <v>0</v>
      </c>
      <c r="J113" s="90">
        <f t="shared" si="52"/>
        <v>0</v>
      </c>
      <c r="K113" s="90">
        <f t="shared" si="52"/>
        <v>0</v>
      </c>
      <c r="L113" s="90">
        <f t="shared" si="52"/>
        <v>0</v>
      </c>
      <c r="M113" s="90">
        <f t="shared" si="52"/>
        <v>0</v>
      </c>
      <c r="N113" s="90">
        <f t="shared" si="52"/>
        <v>0</v>
      </c>
      <c r="O113" s="90">
        <f t="shared" si="52"/>
        <v>0</v>
      </c>
      <c r="P113" s="90">
        <f t="shared" si="52"/>
        <v>0</v>
      </c>
      <c r="Q113" s="90">
        <f t="shared" si="52"/>
        <v>25000</v>
      </c>
      <c r="R113" s="90">
        <f t="shared" si="52"/>
        <v>25000</v>
      </c>
    </row>
    <row r="114" spans="1:18" ht="12.75" hidden="1">
      <c r="A114" s="91">
        <v>3232</v>
      </c>
      <c r="B114" s="92" t="s">
        <v>59</v>
      </c>
      <c r="C114" s="93">
        <f>SUM(H114:O114)</f>
        <v>25000</v>
      </c>
      <c r="D114" s="93">
        <v>0</v>
      </c>
      <c r="E114" s="93">
        <v>50000</v>
      </c>
      <c r="F114" s="93">
        <v>-36016.25</v>
      </c>
      <c r="G114" s="93">
        <f>E114+F114</f>
        <v>13983.75</v>
      </c>
      <c r="H114" s="93">
        <v>25000</v>
      </c>
      <c r="I114" s="93">
        <v>0</v>
      </c>
      <c r="J114" s="93">
        <v>0</v>
      </c>
      <c r="K114" s="93">
        <v>0</v>
      </c>
      <c r="L114" s="93">
        <v>0</v>
      </c>
      <c r="M114" s="93">
        <v>0</v>
      </c>
      <c r="N114" s="93">
        <v>0</v>
      </c>
      <c r="O114" s="93">
        <v>0</v>
      </c>
      <c r="P114" s="93">
        <v>0</v>
      </c>
      <c r="Q114" s="93">
        <f>C114*100%</f>
        <v>25000</v>
      </c>
      <c r="R114" s="93">
        <f>C114*100%</f>
        <v>25000</v>
      </c>
    </row>
    <row r="115" spans="1:18" ht="12.75">
      <c r="A115" s="91"/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</row>
    <row r="116" spans="1:18" ht="24.75" customHeight="1">
      <c r="A116" s="176" t="s">
        <v>139</v>
      </c>
      <c r="B116" s="177"/>
      <c r="C116" s="97">
        <f>C117</f>
        <v>13878700</v>
      </c>
      <c r="D116" s="97" t="e">
        <f aca="true" t="shared" si="53" ref="D116:R117">D117</f>
        <v>#REF!</v>
      </c>
      <c r="E116" s="97">
        <f t="shared" si="53"/>
        <v>11283400</v>
      </c>
      <c r="F116" s="97">
        <f t="shared" si="53"/>
        <v>272000</v>
      </c>
      <c r="G116" s="97">
        <f t="shared" si="53"/>
        <v>11555400</v>
      </c>
      <c r="H116" s="97">
        <f t="shared" si="53"/>
        <v>0</v>
      </c>
      <c r="I116" s="97">
        <f t="shared" si="53"/>
        <v>50500</v>
      </c>
      <c r="J116" s="97">
        <f t="shared" si="53"/>
        <v>704260</v>
      </c>
      <c r="K116" s="97">
        <f t="shared" si="53"/>
        <v>12598200</v>
      </c>
      <c r="L116" s="97">
        <f t="shared" si="53"/>
        <v>108500</v>
      </c>
      <c r="M116" s="97">
        <f t="shared" si="53"/>
        <v>368240</v>
      </c>
      <c r="N116" s="97">
        <f t="shared" si="53"/>
        <v>46000</v>
      </c>
      <c r="O116" s="97">
        <f t="shared" si="53"/>
        <v>3000</v>
      </c>
      <c r="P116" s="97">
        <f t="shared" si="53"/>
        <v>0</v>
      </c>
      <c r="Q116" s="97">
        <f t="shared" si="53"/>
        <v>13878700</v>
      </c>
      <c r="R116" s="97">
        <f t="shared" si="53"/>
        <v>13878700</v>
      </c>
    </row>
    <row r="117" spans="1:18" ht="24.75" customHeight="1">
      <c r="A117" s="165" t="s">
        <v>113</v>
      </c>
      <c r="B117" s="165"/>
      <c r="C117" s="80">
        <f>C118</f>
        <v>13878700</v>
      </c>
      <c r="D117" s="80" t="e">
        <f t="shared" si="53"/>
        <v>#REF!</v>
      </c>
      <c r="E117" s="80">
        <f t="shared" si="53"/>
        <v>11283400</v>
      </c>
      <c r="F117" s="80">
        <f t="shared" si="53"/>
        <v>272000</v>
      </c>
      <c r="G117" s="80">
        <f t="shared" si="53"/>
        <v>11555400</v>
      </c>
      <c r="H117" s="80">
        <f t="shared" si="53"/>
        <v>0</v>
      </c>
      <c r="I117" s="80">
        <f t="shared" si="53"/>
        <v>50500</v>
      </c>
      <c r="J117" s="80">
        <f t="shared" si="53"/>
        <v>704260</v>
      </c>
      <c r="K117" s="80">
        <f t="shared" si="53"/>
        <v>12598200</v>
      </c>
      <c r="L117" s="80">
        <f t="shared" si="53"/>
        <v>108500</v>
      </c>
      <c r="M117" s="80">
        <f t="shared" si="53"/>
        <v>368240</v>
      </c>
      <c r="N117" s="80">
        <f t="shared" si="53"/>
        <v>46000</v>
      </c>
      <c r="O117" s="80">
        <f t="shared" si="53"/>
        <v>3000</v>
      </c>
      <c r="P117" s="80">
        <f t="shared" si="53"/>
        <v>0</v>
      </c>
      <c r="Q117" s="80">
        <f t="shared" si="53"/>
        <v>13878700</v>
      </c>
      <c r="R117" s="80">
        <f t="shared" si="53"/>
        <v>13878700</v>
      </c>
    </row>
    <row r="118" spans="1:18" ht="26.25" customHeight="1">
      <c r="A118" s="164" t="s">
        <v>116</v>
      </c>
      <c r="B118" s="164"/>
      <c r="C118" s="94">
        <f>C119+C140+C156+C160+C165+C188+C203+C217+C222+C233</f>
        <v>13878700</v>
      </c>
      <c r="D118" s="94" t="e">
        <f aca="true" t="shared" si="54" ref="D118:R118">D119+D140+D156+D160+D165+D188+D203+D217+D222+D233</f>
        <v>#REF!</v>
      </c>
      <c r="E118" s="94">
        <f t="shared" si="54"/>
        <v>11283400</v>
      </c>
      <c r="F118" s="94">
        <f t="shared" si="54"/>
        <v>272000</v>
      </c>
      <c r="G118" s="94">
        <f t="shared" si="54"/>
        <v>11555400</v>
      </c>
      <c r="H118" s="94">
        <f t="shared" si="54"/>
        <v>0</v>
      </c>
      <c r="I118" s="94">
        <f t="shared" si="54"/>
        <v>50500</v>
      </c>
      <c r="J118" s="94">
        <f t="shared" si="54"/>
        <v>704260</v>
      </c>
      <c r="K118" s="94">
        <f t="shared" si="54"/>
        <v>12598200</v>
      </c>
      <c r="L118" s="94">
        <f t="shared" si="54"/>
        <v>108500</v>
      </c>
      <c r="M118" s="94">
        <f t="shared" si="54"/>
        <v>368240</v>
      </c>
      <c r="N118" s="94">
        <f t="shared" si="54"/>
        <v>46000</v>
      </c>
      <c r="O118" s="94">
        <f t="shared" si="54"/>
        <v>3000</v>
      </c>
      <c r="P118" s="94">
        <f t="shared" si="54"/>
        <v>0</v>
      </c>
      <c r="Q118" s="94">
        <f t="shared" si="54"/>
        <v>13878700</v>
      </c>
      <c r="R118" s="94">
        <f t="shared" si="54"/>
        <v>13878700</v>
      </c>
    </row>
    <row r="119" spans="1:18" ht="12.75">
      <c r="A119" s="107" t="s">
        <v>81</v>
      </c>
      <c r="B119" s="104" t="s">
        <v>83</v>
      </c>
      <c r="C119" s="128">
        <f>C120</f>
        <v>483200</v>
      </c>
      <c r="D119" s="128" t="e">
        <f>D120</f>
        <v>#REF!</v>
      </c>
      <c r="E119" s="128">
        <f>E120</f>
        <v>375600</v>
      </c>
      <c r="F119" s="128">
        <f>F120</f>
        <v>35000</v>
      </c>
      <c r="G119" s="128">
        <f>G120</f>
        <v>410600</v>
      </c>
      <c r="H119" s="128">
        <f aca="true" t="shared" si="55" ref="H119:R120">H120</f>
        <v>0</v>
      </c>
      <c r="I119" s="128">
        <f t="shared" si="55"/>
        <v>16000</v>
      </c>
      <c r="J119" s="128">
        <f t="shared" si="55"/>
        <v>164000</v>
      </c>
      <c r="K119" s="128">
        <f t="shared" si="55"/>
        <v>208200</v>
      </c>
      <c r="L119" s="128">
        <f t="shared" si="55"/>
        <v>0</v>
      </c>
      <c r="M119" s="128">
        <f t="shared" si="55"/>
        <v>88000</v>
      </c>
      <c r="N119" s="128">
        <f t="shared" si="55"/>
        <v>7000</v>
      </c>
      <c r="O119" s="128">
        <f t="shared" si="55"/>
        <v>0</v>
      </c>
      <c r="P119" s="128">
        <f t="shared" si="55"/>
        <v>0</v>
      </c>
      <c r="Q119" s="128">
        <f t="shared" si="55"/>
        <v>483200</v>
      </c>
      <c r="R119" s="128">
        <f t="shared" si="55"/>
        <v>483200</v>
      </c>
    </row>
    <row r="120" spans="1:18" ht="12.75">
      <c r="A120" s="82">
        <v>3</v>
      </c>
      <c r="B120" s="95" t="s">
        <v>23</v>
      </c>
      <c r="C120" s="96">
        <f>C121</f>
        <v>483200</v>
      </c>
      <c r="D120" s="96" t="e">
        <f>D121+#REF!</f>
        <v>#REF!</v>
      </c>
      <c r="E120" s="96">
        <f>E121</f>
        <v>375600</v>
      </c>
      <c r="F120" s="96">
        <f>F121</f>
        <v>35000</v>
      </c>
      <c r="G120" s="96">
        <f>G121</f>
        <v>410600</v>
      </c>
      <c r="H120" s="96">
        <f t="shared" si="55"/>
        <v>0</v>
      </c>
      <c r="I120" s="96">
        <f t="shared" si="55"/>
        <v>16000</v>
      </c>
      <c r="J120" s="96">
        <f t="shared" si="55"/>
        <v>164000</v>
      </c>
      <c r="K120" s="96">
        <f t="shared" si="55"/>
        <v>208200</v>
      </c>
      <c r="L120" s="96">
        <f t="shared" si="55"/>
        <v>0</v>
      </c>
      <c r="M120" s="96">
        <f t="shared" si="55"/>
        <v>88000</v>
      </c>
      <c r="N120" s="96">
        <f t="shared" si="55"/>
        <v>7000</v>
      </c>
      <c r="O120" s="96">
        <f t="shared" si="55"/>
        <v>0</v>
      </c>
      <c r="P120" s="96">
        <f t="shared" si="55"/>
        <v>0</v>
      </c>
      <c r="Q120" s="96">
        <f t="shared" si="55"/>
        <v>483200</v>
      </c>
      <c r="R120" s="96">
        <f t="shared" si="55"/>
        <v>483200</v>
      </c>
    </row>
    <row r="121" spans="1:18" ht="12.75">
      <c r="A121" s="85">
        <v>32</v>
      </c>
      <c r="B121" s="86" t="s">
        <v>28</v>
      </c>
      <c r="C121" s="87">
        <f aca="true" t="shared" si="56" ref="C121:R121">C122+C126+C132+C136</f>
        <v>483200</v>
      </c>
      <c r="D121" s="87" t="e">
        <f>D122+D126+D132+#REF!+D136</f>
        <v>#REF!</v>
      </c>
      <c r="E121" s="87">
        <f t="shared" si="56"/>
        <v>375600</v>
      </c>
      <c r="F121" s="87">
        <f t="shared" si="56"/>
        <v>35000</v>
      </c>
      <c r="G121" s="87">
        <f t="shared" si="56"/>
        <v>410600</v>
      </c>
      <c r="H121" s="87">
        <f t="shared" si="56"/>
        <v>0</v>
      </c>
      <c r="I121" s="87">
        <f t="shared" si="56"/>
        <v>16000</v>
      </c>
      <c r="J121" s="87">
        <f t="shared" si="56"/>
        <v>164000</v>
      </c>
      <c r="K121" s="87">
        <f t="shared" si="56"/>
        <v>208200</v>
      </c>
      <c r="L121" s="87">
        <f t="shared" si="56"/>
        <v>0</v>
      </c>
      <c r="M121" s="87">
        <f t="shared" si="56"/>
        <v>88000</v>
      </c>
      <c r="N121" s="87">
        <f t="shared" si="56"/>
        <v>7000</v>
      </c>
      <c r="O121" s="87">
        <f t="shared" si="56"/>
        <v>0</v>
      </c>
      <c r="P121" s="87">
        <f t="shared" si="56"/>
        <v>0</v>
      </c>
      <c r="Q121" s="87">
        <f t="shared" si="56"/>
        <v>483200</v>
      </c>
      <c r="R121" s="87">
        <f t="shared" si="56"/>
        <v>483200</v>
      </c>
    </row>
    <row r="122" spans="1:18" ht="12.75">
      <c r="A122" s="88">
        <v>321</v>
      </c>
      <c r="B122" s="89" t="s">
        <v>29</v>
      </c>
      <c r="C122" s="90">
        <f>C123+C124+C125</f>
        <v>16500</v>
      </c>
      <c r="D122" s="90">
        <f>D123+D124+D125</f>
        <v>-3000</v>
      </c>
      <c r="E122" s="90">
        <f>E123+E124+E125</f>
        <v>16000</v>
      </c>
      <c r="F122" s="90">
        <f>F123+F124+F125</f>
        <v>1500</v>
      </c>
      <c r="G122" s="90">
        <f>G123+G124+G125</f>
        <v>17500</v>
      </c>
      <c r="H122" s="90">
        <f aca="true" t="shared" si="57" ref="H122:R122">H123+H124+H125</f>
        <v>0</v>
      </c>
      <c r="I122" s="90">
        <f t="shared" si="57"/>
        <v>500</v>
      </c>
      <c r="J122" s="90">
        <f t="shared" si="57"/>
        <v>16000</v>
      </c>
      <c r="K122" s="90">
        <f t="shared" si="57"/>
        <v>0</v>
      </c>
      <c r="L122" s="90">
        <f t="shared" si="57"/>
        <v>0</v>
      </c>
      <c r="M122" s="90">
        <f t="shared" si="57"/>
        <v>0</v>
      </c>
      <c r="N122" s="90">
        <f t="shared" si="57"/>
        <v>0</v>
      </c>
      <c r="O122" s="90">
        <f t="shared" si="57"/>
        <v>0</v>
      </c>
      <c r="P122" s="90">
        <f t="shared" si="57"/>
        <v>0</v>
      </c>
      <c r="Q122" s="90">
        <f t="shared" si="57"/>
        <v>16500</v>
      </c>
      <c r="R122" s="90">
        <f t="shared" si="57"/>
        <v>16500</v>
      </c>
    </row>
    <row r="123" spans="1:18" ht="0.75" customHeight="1">
      <c r="A123" s="91">
        <v>3211</v>
      </c>
      <c r="B123" s="92" t="s">
        <v>48</v>
      </c>
      <c r="C123" s="93">
        <f>SUM(H123:O123)</f>
        <v>15250</v>
      </c>
      <c r="D123" s="93">
        <v>-2000</v>
      </c>
      <c r="E123" s="93">
        <v>13500</v>
      </c>
      <c r="F123" s="93">
        <v>1750</v>
      </c>
      <c r="G123" s="93">
        <f>E123+F123</f>
        <v>15250</v>
      </c>
      <c r="H123" s="93">
        <v>0</v>
      </c>
      <c r="I123" s="93">
        <v>250</v>
      </c>
      <c r="J123" s="93">
        <v>15000</v>
      </c>
      <c r="K123" s="93">
        <v>0</v>
      </c>
      <c r="L123" s="93">
        <v>0</v>
      </c>
      <c r="M123" s="93">
        <v>0</v>
      </c>
      <c r="N123" s="93">
        <v>0</v>
      </c>
      <c r="O123" s="93">
        <v>0</v>
      </c>
      <c r="P123" s="93">
        <v>0</v>
      </c>
      <c r="Q123" s="93">
        <f>C123*100%</f>
        <v>15250</v>
      </c>
      <c r="R123" s="93">
        <f>C123*100%</f>
        <v>15250</v>
      </c>
    </row>
    <row r="124" spans="1:18" ht="12.75" hidden="1">
      <c r="A124" s="91">
        <v>3213</v>
      </c>
      <c r="B124" s="92" t="s">
        <v>50</v>
      </c>
      <c r="C124" s="93">
        <f>SUM(H124:O124)</f>
        <v>1000</v>
      </c>
      <c r="D124" s="93">
        <v>-1000</v>
      </c>
      <c r="E124" s="93">
        <v>2000</v>
      </c>
      <c r="F124" s="93">
        <v>0</v>
      </c>
      <c r="G124" s="93">
        <f>E124+F124</f>
        <v>2000</v>
      </c>
      <c r="H124" s="93">
        <v>0</v>
      </c>
      <c r="I124" s="93">
        <v>0</v>
      </c>
      <c r="J124" s="93">
        <v>1000</v>
      </c>
      <c r="K124" s="93">
        <v>0</v>
      </c>
      <c r="L124" s="93">
        <v>0</v>
      </c>
      <c r="M124" s="93">
        <v>0</v>
      </c>
      <c r="N124" s="93">
        <v>0</v>
      </c>
      <c r="O124" s="93">
        <v>0</v>
      </c>
      <c r="P124" s="93">
        <v>0</v>
      </c>
      <c r="Q124" s="93">
        <f>C124*100%</f>
        <v>1000</v>
      </c>
      <c r="R124" s="93">
        <f>C124*100%</f>
        <v>1000</v>
      </c>
    </row>
    <row r="125" spans="1:18" ht="12.75" hidden="1">
      <c r="A125" s="91">
        <v>3214</v>
      </c>
      <c r="B125" s="92" t="s">
        <v>51</v>
      </c>
      <c r="C125" s="93">
        <f>SUM(H125:O125)</f>
        <v>250</v>
      </c>
      <c r="D125" s="93">
        <v>0</v>
      </c>
      <c r="E125" s="93">
        <v>500</v>
      </c>
      <c r="F125" s="93">
        <v>-250</v>
      </c>
      <c r="G125" s="93">
        <f>E125+F125</f>
        <v>250</v>
      </c>
      <c r="H125" s="93">
        <v>0</v>
      </c>
      <c r="I125" s="93">
        <v>250</v>
      </c>
      <c r="J125" s="93">
        <v>0</v>
      </c>
      <c r="K125" s="93">
        <v>0</v>
      </c>
      <c r="L125" s="93">
        <v>0</v>
      </c>
      <c r="M125" s="93">
        <v>0</v>
      </c>
      <c r="N125" s="93">
        <v>0</v>
      </c>
      <c r="O125" s="93">
        <v>0</v>
      </c>
      <c r="P125" s="93">
        <v>0</v>
      </c>
      <c r="Q125" s="93">
        <f>C125*100%</f>
        <v>250</v>
      </c>
      <c r="R125" s="93">
        <f>C125*100%</f>
        <v>250</v>
      </c>
    </row>
    <row r="126" spans="1:18" ht="12" customHeight="1">
      <c r="A126" s="88">
        <v>322</v>
      </c>
      <c r="B126" s="89" t="s">
        <v>30</v>
      </c>
      <c r="C126" s="90">
        <f>SUM(C127:C131)</f>
        <v>96950</v>
      </c>
      <c r="D126" s="90">
        <f>D127+D128+D130+D131</f>
        <v>-20258</v>
      </c>
      <c r="E126" s="90">
        <f>SUM(E127:E131)</f>
        <v>36100</v>
      </c>
      <c r="F126" s="90">
        <f aca="true" t="shared" si="58" ref="F126:R126">SUM(F127:F131)</f>
        <v>-1500</v>
      </c>
      <c r="G126" s="90">
        <f t="shared" si="58"/>
        <v>34600</v>
      </c>
      <c r="H126" s="90">
        <f t="shared" si="58"/>
        <v>0</v>
      </c>
      <c r="I126" s="90">
        <f t="shared" si="58"/>
        <v>12250</v>
      </c>
      <c r="J126" s="90">
        <f t="shared" si="58"/>
        <v>7000</v>
      </c>
      <c r="K126" s="90">
        <f t="shared" si="58"/>
        <v>77700</v>
      </c>
      <c r="L126" s="90">
        <f t="shared" si="58"/>
        <v>0</v>
      </c>
      <c r="M126" s="90">
        <f t="shared" si="58"/>
        <v>0</v>
      </c>
      <c r="N126" s="90">
        <f t="shared" si="58"/>
        <v>0</v>
      </c>
      <c r="O126" s="90">
        <f t="shared" si="58"/>
        <v>0</v>
      </c>
      <c r="P126" s="90">
        <f t="shared" si="58"/>
        <v>0</v>
      </c>
      <c r="Q126" s="90">
        <f t="shared" si="58"/>
        <v>96950</v>
      </c>
      <c r="R126" s="90">
        <f t="shared" si="58"/>
        <v>96950</v>
      </c>
    </row>
    <row r="127" spans="1:18" ht="12.75" hidden="1">
      <c r="A127" s="91">
        <v>3221</v>
      </c>
      <c r="B127" s="92" t="s">
        <v>52</v>
      </c>
      <c r="C127" s="93">
        <f>SUM(H127:O127)</f>
        <v>2250</v>
      </c>
      <c r="D127" s="93">
        <v>-7758</v>
      </c>
      <c r="E127" s="93">
        <v>3000</v>
      </c>
      <c r="F127" s="93">
        <v>1000</v>
      </c>
      <c r="G127" s="93">
        <f>E127+F127</f>
        <v>4000</v>
      </c>
      <c r="H127" s="93">
        <v>0</v>
      </c>
      <c r="I127" s="93">
        <v>250</v>
      </c>
      <c r="J127" s="93">
        <v>1000</v>
      </c>
      <c r="K127" s="93">
        <v>1000</v>
      </c>
      <c r="L127" s="93">
        <v>0</v>
      </c>
      <c r="M127" s="93">
        <v>0</v>
      </c>
      <c r="N127" s="93">
        <v>0</v>
      </c>
      <c r="O127" s="93">
        <v>0</v>
      </c>
      <c r="P127" s="93">
        <v>0</v>
      </c>
      <c r="Q127" s="93">
        <f>C127*100%</f>
        <v>2250</v>
      </c>
      <c r="R127" s="93">
        <f>C127*100%</f>
        <v>2250</v>
      </c>
    </row>
    <row r="128" spans="1:18" ht="12.75" hidden="1">
      <c r="A128" s="91">
        <v>3223</v>
      </c>
      <c r="B128" s="92" t="s">
        <v>54</v>
      </c>
      <c r="C128" s="93">
        <f>SUM(H128:O128)</f>
        <v>10000</v>
      </c>
      <c r="D128" s="93">
        <v>-5000</v>
      </c>
      <c r="E128" s="93">
        <v>10500</v>
      </c>
      <c r="F128" s="93">
        <v>-500</v>
      </c>
      <c r="G128" s="93">
        <f>E128+F128</f>
        <v>10000</v>
      </c>
      <c r="H128" s="93">
        <v>0</v>
      </c>
      <c r="I128" s="93">
        <v>10000</v>
      </c>
      <c r="J128" s="93">
        <v>0</v>
      </c>
      <c r="K128" s="93">
        <v>0</v>
      </c>
      <c r="L128" s="93">
        <v>0</v>
      </c>
      <c r="M128" s="93">
        <v>0</v>
      </c>
      <c r="N128" s="93">
        <v>0</v>
      </c>
      <c r="O128" s="93">
        <v>0</v>
      </c>
      <c r="P128" s="93">
        <v>0</v>
      </c>
      <c r="Q128" s="93">
        <f>C128*100%</f>
        <v>10000</v>
      </c>
      <c r="R128" s="93">
        <f>C128*100%</f>
        <v>10000</v>
      </c>
    </row>
    <row r="129" spans="1:18" ht="13.5" customHeight="1" hidden="1">
      <c r="A129" s="91">
        <v>3224</v>
      </c>
      <c r="B129" s="92" t="s">
        <v>55</v>
      </c>
      <c r="C129" s="93">
        <f>SUM(H129:O129)</f>
        <v>1000</v>
      </c>
      <c r="D129" s="93"/>
      <c r="E129" s="93">
        <v>16000</v>
      </c>
      <c r="F129" s="93">
        <v>0</v>
      </c>
      <c r="G129" s="93">
        <f>E129+F129</f>
        <v>16000</v>
      </c>
      <c r="H129" s="93">
        <v>0</v>
      </c>
      <c r="I129" s="93">
        <v>0</v>
      </c>
      <c r="J129" s="93">
        <v>1000</v>
      </c>
      <c r="K129" s="93">
        <v>0</v>
      </c>
      <c r="L129" s="93">
        <v>0</v>
      </c>
      <c r="M129" s="93">
        <v>0</v>
      </c>
      <c r="N129" s="93">
        <v>0</v>
      </c>
      <c r="O129" s="93">
        <v>0</v>
      </c>
      <c r="P129" s="93">
        <v>0</v>
      </c>
      <c r="Q129" s="93">
        <f>C129*100%</f>
        <v>1000</v>
      </c>
      <c r="R129" s="93">
        <f>C129*100%</f>
        <v>1000</v>
      </c>
    </row>
    <row r="130" spans="1:18" ht="13.5" customHeight="1" hidden="1">
      <c r="A130" s="91">
        <v>3225</v>
      </c>
      <c r="B130" s="92" t="s">
        <v>56</v>
      </c>
      <c r="C130" s="93">
        <f>SUM(H130:O130)</f>
        <v>83700</v>
      </c>
      <c r="D130" s="93">
        <v>-7000</v>
      </c>
      <c r="E130" s="93">
        <v>6600</v>
      </c>
      <c r="F130" s="93">
        <v>-2000</v>
      </c>
      <c r="G130" s="93">
        <f>E130+F130</f>
        <v>4600</v>
      </c>
      <c r="H130" s="93">
        <v>0</v>
      </c>
      <c r="I130" s="93">
        <v>2000</v>
      </c>
      <c r="J130" s="93">
        <v>5000</v>
      </c>
      <c r="K130" s="93">
        <v>76700</v>
      </c>
      <c r="L130" s="93">
        <v>0</v>
      </c>
      <c r="M130" s="93">
        <v>0</v>
      </c>
      <c r="N130" s="93">
        <v>0</v>
      </c>
      <c r="O130" s="93">
        <v>0</v>
      </c>
      <c r="P130" s="93">
        <v>0</v>
      </c>
      <c r="Q130" s="93">
        <f>C130*100%</f>
        <v>83700</v>
      </c>
      <c r="R130" s="93">
        <f>C130*100%</f>
        <v>83700</v>
      </c>
    </row>
    <row r="131" spans="1:18" ht="14.25" customHeight="1" hidden="1">
      <c r="A131" s="91">
        <v>3227</v>
      </c>
      <c r="B131" s="92" t="s">
        <v>57</v>
      </c>
      <c r="C131" s="93">
        <f>SUM(H131:O131)</f>
        <v>0</v>
      </c>
      <c r="D131" s="93">
        <v>-500</v>
      </c>
      <c r="E131" s="93">
        <v>0</v>
      </c>
      <c r="F131" s="93">
        <v>0</v>
      </c>
      <c r="G131" s="93">
        <f>E131+F131</f>
        <v>0</v>
      </c>
      <c r="H131" s="93">
        <v>0</v>
      </c>
      <c r="I131" s="93">
        <v>0</v>
      </c>
      <c r="J131" s="93">
        <v>0</v>
      </c>
      <c r="K131" s="93">
        <v>0</v>
      </c>
      <c r="L131" s="93">
        <v>0</v>
      </c>
      <c r="M131" s="93">
        <v>0</v>
      </c>
      <c r="N131" s="93">
        <v>0</v>
      </c>
      <c r="O131" s="93">
        <v>0</v>
      </c>
      <c r="P131" s="93">
        <v>0</v>
      </c>
      <c r="Q131" s="93">
        <f>C131*100%</f>
        <v>0</v>
      </c>
      <c r="R131" s="93">
        <f>C131*100%</f>
        <v>0</v>
      </c>
    </row>
    <row r="132" spans="1:18" ht="12" customHeight="1">
      <c r="A132" s="88">
        <v>323</v>
      </c>
      <c r="B132" s="89" t="s">
        <v>31</v>
      </c>
      <c r="C132" s="90">
        <f aca="true" t="shared" si="59" ref="C132:R132">SUM(C133:C135)</f>
        <v>28250</v>
      </c>
      <c r="D132" s="90">
        <f t="shared" si="59"/>
        <v>-3500</v>
      </c>
      <c r="E132" s="90">
        <f t="shared" si="59"/>
        <v>46000</v>
      </c>
      <c r="F132" s="90">
        <f t="shared" si="59"/>
        <v>-1000</v>
      </c>
      <c r="G132" s="90">
        <f t="shared" si="59"/>
        <v>45000</v>
      </c>
      <c r="H132" s="90">
        <f t="shared" si="59"/>
        <v>0</v>
      </c>
      <c r="I132" s="90">
        <f t="shared" si="59"/>
        <v>750</v>
      </c>
      <c r="J132" s="90">
        <f t="shared" si="59"/>
        <v>9000</v>
      </c>
      <c r="K132" s="90">
        <f t="shared" si="59"/>
        <v>500</v>
      </c>
      <c r="L132" s="90">
        <f t="shared" si="59"/>
        <v>0</v>
      </c>
      <c r="M132" s="90">
        <f t="shared" si="59"/>
        <v>13000</v>
      </c>
      <c r="N132" s="90">
        <f t="shared" si="59"/>
        <v>5000</v>
      </c>
      <c r="O132" s="90">
        <f t="shared" si="59"/>
        <v>0</v>
      </c>
      <c r="P132" s="90">
        <f t="shared" si="59"/>
        <v>0</v>
      </c>
      <c r="Q132" s="90">
        <f t="shared" si="59"/>
        <v>28250</v>
      </c>
      <c r="R132" s="90">
        <f t="shared" si="59"/>
        <v>28250</v>
      </c>
    </row>
    <row r="133" spans="1:18" ht="12.75" hidden="1">
      <c r="A133" s="91">
        <v>3231</v>
      </c>
      <c r="B133" s="92" t="s">
        <v>58</v>
      </c>
      <c r="C133" s="93">
        <f>SUM(H133:O133)</f>
        <v>9000</v>
      </c>
      <c r="D133" s="93">
        <v>-2500</v>
      </c>
      <c r="E133" s="93">
        <v>11000</v>
      </c>
      <c r="F133" s="93">
        <v>-500</v>
      </c>
      <c r="G133" s="93">
        <f>E133+F133</f>
        <v>10500</v>
      </c>
      <c r="H133" s="93">
        <v>0</v>
      </c>
      <c r="I133" s="93">
        <v>500</v>
      </c>
      <c r="J133" s="93">
        <v>8000</v>
      </c>
      <c r="K133" s="93">
        <v>500</v>
      </c>
      <c r="L133" s="93">
        <v>0</v>
      </c>
      <c r="M133" s="93">
        <v>0</v>
      </c>
      <c r="N133" s="93">
        <v>0</v>
      </c>
      <c r="O133" s="93">
        <v>0</v>
      </c>
      <c r="P133" s="93">
        <v>0</v>
      </c>
      <c r="Q133" s="93">
        <f>C133*100%</f>
        <v>9000</v>
      </c>
      <c r="R133" s="93">
        <f>C133*100%</f>
        <v>9000</v>
      </c>
    </row>
    <row r="134" spans="1:18" ht="12.75" hidden="1">
      <c r="A134" s="91">
        <v>3232</v>
      </c>
      <c r="B134" s="92" t="s">
        <v>59</v>
      </c>
      <c r="C134" s="93">
        <f>SUM(H134:O134)</f>
        <v>10000</v>
      </c>
      <c r="D134" s="93"/>
      <c r="E134" s="93">
        <v>25000</v>
      </c>
      <c r="F134" s="93">
        <v>0</v>
      </c>
      <c r="G134" s="93">
        <f>E134+F134</f>
        <v>25000</v>
      </c>
      <c r="H134" s="93">
        <v>0</v>
      </c>
      <c r="I134" s="93">
        <v>0</v>
      </c>
      <c r="J134" s="93">
        <v>0</v>
      </c>
      <c r="K134" s="93">
        <v>0</v>
      </c>
      <c r="L134" s="93">
        <v>0</v>
      </c>
      <c r="M134" s="93">
        <v>5000</v>
      </c>
      <c r="N134" s="93">
        <v>5000</v>
      </c>
      <c r="O134" s="93">
        <v>0</v>
      </c>
      <c r="P134" s="93">
        <v>0</v>
      </c>
      <c r="Q134" s="93">
        <f>C134*100%</f>
        <v>10000</v>
      </c>
      <c r="R134" s="93">
        <f>C134*100%</f>
        <v>10000</v>
      </c>
    </row>
    <row r="135" spans="1:18" ht="12.75" hidden="1">
      <c r="A135" s="91">
        <v>3239</v>
      </c>
      <c r="B135" s="92" t="s">
        <v>64</v>
      </c>
      <c r="C135" s="93">
        <f>SUM(H135:O135)</f>
        <v>9250</v>
      </c>
      <c r="D135" s="93">
        <v>-1000</v>
      </c>
      <c r="E135" s="93">
        <v>10000</v>
      </c>
      <c r="F135" s="93">
        <v>-500</v>
      </c>
      <c r="G135" s="93">
        <f>E135+F135</f>
        <v>9500</v>
      </c>
      <c r="H135" s="93">
        <v>0</v>
      </c>
      <c r="I135" s="93">
        <v>250</v>
      </c>
      <c r="J135" s="93">
        <v>1000</v>
      </c>
      <c r="K135" s="93">
        <v>0</v>
      </c>
      <c r="L135" s="93">
        <v>0</v>
      </c>
      <c r="M135" s="93">
        <v>8000</v>
      </c>
      <c r="N135" s="93">
        <v>0</v>
      </c>
      <c r="O135" s="93">
        <v>0</v>
      </c>
      <c r="P135" s="93">
        <v>0</v>
      </c>
      <c r="Q135" s="93">
        <f>C135*100%</f>
        <v>9250</v>
      </c>
      <c r="R135" s="93">
        <f>C135*100%</f>
        <v>9250</v>
      </c>
    </row>
    <row r="136" spans="1:18" ht="22.5">
      <c r="A136" s="88">
        <v>329</v>
      </c>
      <c r="B136" s="89" t="s">
        <v>32</v>
      </c>
      <c r="C136" s="90">
        <f aca="true" t="shared" si="60" ref="C136:R136">SUM(C137:C139)</f>
        <v>341500</v>
      </c>
      <c r="D136" s="90">
        <f t="shared" si="60"/>
        <v>-1000</v>
      </c>
      <c r="E136" s="90">
        <f t="shared" si="60"/>
        <v>277500</v>
      </c>
      <c r="F136" s="90">
        <f t="shared" si="60"/>
        <v>36000</v>
      </c>
      <c r="G136" s="90">
        <f t="shared" si="60"/>
        <v>313500</v>
      </c>
      <c r="H136" s="90">
        <f t="shared" si="60"/>
        <v>0</v>
      </c>
      <c r="I136" s="90">
        <f t="shared" si="60"/>
        <v>2500</v>
      </c>
      <c r="J136" s="90">
        <f t="shared" si="60"/>
        <v>132000</v>
      </c>
      <c r="K136" s="90">
        <f t="shared" si="60"/>
        <v>130000</v>
      </c>
      <c r="L136" s="90">
        <f t="shared" si="60"/>
        <v>0</v>
      </c>
      <c r="M136" s="90">
        <f t="shared" si="60"/>
        <v>75000</v>
      </c>
      <c r="N136" s="90">
        <f t="shared" si="60"/>
        <v>2000</v>
      </c>
      <c r="O136" s="90">
        <f t="shared" si="60"/>
        <v>0</v>
      </c>
      <c r="P136" s="90">
        <f t="shared" si="60"/>
        <v>0</v>
      </c>
      <c r="Q136" s="90">
        <f t="shared" si="60"/>
        <v>341500</v>
      </c>
      <c r="R136" s="90">
        <f t="shared" si="60"/>
        <v>341500</v>
      </c>
    </row>
    <row r="137" spans="1:18" ht="0.75" customHeight="1">
      <c r="A137" s="91">
        <v>3292</v>
      </c>
      <c r="B137" s="92" t="s">
        <v>67</v>
      </c>
      <c r="C137" s="93">
        <f>SUM(H137:O137)</f>
        <v>12000</v>
      </c>
      <c r="D137" s="93">
        <v>0</v>
      </c>
      <c r="E137" s="93">
        <v>12000</v>
      </c>
      <c r="F137" s="93">
        <v>0</v>
      </c>
      <c r="G137" s="93">
        <f>E137+F137</f>
        <v>12000</v>
      </c>
      <c r="H137" s="93">
        <v>0</v>
      </c>
      <c r="I137" s="93">
        <v>0</v>
      </c>
      <c r="J137" s="93">
        <v>12000</v>
      </c>
      <c r="K137" s="93">
        <v>0</v>
      </c>
      <c r="L137" s="93">
        <v>0</v>
      </c>
      <c r="M137" s="93">
        <v>0</v>
      </c>
      <c r="N137" s="93">
        <v>0</v>
      </c>
      <c r="O137" s="93">
        <v>0</v>
      </c>
      <c r="P137" s="93">
        <v>0</v>
      </c>
      <c r="Q137" s="93">
        <f>C137*100%</f>
        <v>12000</v>
      </c>
      <c r="R137" s="93">
        <f>C137*100%</f>
        <v>12000</v>
      </c>
    </row>
    <row r="138" spans="1:18" ht="12.75" hidden="1">
      <c r="A138" s="91">
        <v>3293</v>
      </c>
      <c r="B138" s="92" t="s">
        <v>68</v>
      </c>
      <c r="C138" s="93">
        <f>SUM(H138:O138)</f>
        <v>500</v>
      </c>
      <c r="D138" s="93">
        <v>0</v>
      </c>
      <c r="E138" s="93">
        <v>500</v>
      </c>
      <c r="F138" s="93">
        <v>0</v>
      </c>
      <c r="G138" s="93">
        <f>E138+F138</f>
        <v>500</v>
      </c>
      <c r="H138" s="93">
        <v>0</v>
      </c>
      <c r="I138" s="93">
        <v>500</v>
      </c>
      <c r="J138" s="93">
        <v>0</v>
      </c>
      <c r="K138" s="93">
        <v>0</v>
      </c>
      <c r="L138" s="93">
        <v>0</v>
      </c>
      <c r="M138" s="93">
        <v>0</v>
      </c>
      <c r="N138" s="93">
        <v>0</v>
      </c>
      <c r="O138" s="93">
        <v>0</v>
      </c>
      <c r="P138" s="93">
        <v>0</v>
      </c>
      <c r="Q138" s="93">
        <f>C138*100%</f>
        <v>500</v>
      </c>
      <c r="R138" s="93">
        <f>C138*100%</f>
        <v>500</v>
      </c>
    </row>
    <row r="139" spans="1:18" ht="14.25" customHeight="1" hidden="1">
      <c r="A139" s="91">
        <v>3299</v>
      </c>
      <c r="B139" s="92" t="s">
        <v>32</v>
      </c>
      <c r="C139" s="93">
        <f>SUM(H139:O139)</f>
        <v>329000</v>
      </c>
      <c r="D139" s="93">
        <v>-1000</v>
      </c>
      <c r="E139" s="93">
        <v>265000</v>
      </c>
      <c r="F139" s="93">
        <v>36000</v>
      </c>
      <c r="G139" s="93">
        <f>E139+F139</f>
        <v>301000</v>
      </c>
      <c r="H139" s="93">
        <v>0</v>
      </c>
      <c r="I139" s="93">
        <v>2000</v>
      </c>
      <c r="J139" s="93">
        <v>120000</v>
      </c>
      <c r="K139" s="93">
        <v>130000</v>
      </c>
      <c r="L139" s="93">
        <v>0</v>
      </c>
      <c r="M139" s="93">
        <v>75000</v>
      </c>
      <c r="N139" s="93">
        <v>2000</v>
      </c>
      <c r="O139" s="93">
        <v>0</v>
      </c>
      <c r="P139" s="93">
        <v>0</v>
      </c>
      <c r="Q139" s="93">
        <f>C139*100%</f>
        <v>329000</v>
      </c>
      <c r="R139" s="93">
        <f>C139*100%</f>
        <v>329000</v>
      </c>
    </row>
    <row r="140" spans="1:18" ht="25.5" customHeight="1">
      <c r="A140" s="107" t="s">
        <v>140</v>
      </c>
      <c r="B140" s="108" t="s">
        <v>141</v>
      </c>
      <c r="C140" s="98">
        <f aca="true" t="shared" si="61" ref="C140:R140">C141</f>
        <v>12185500</v>
      </c>
      <c r="D140" s="98">
        <f t="shared" si="61"/>
        <v>0</v>
      </c>
      <c r="E140" s="98">
        <f t="shared" si="61"/>
        <v>10126500</v>
      </c>
      <c r="F140" s="98">
        <f t="shared" si="61"/>
        <v>175000</v>
      </c>
      <c r="G140" s="98">
        <f t="shared" si="61"/>
        <v>10301500</v>
      </c>
      <c r="H140" s="98">
        <f t="shared" si="61"/>
        <v>0</v>
      </c>
      <c r="I140" s="98">
        <f t="shared" si="61"/>
        <v>0</v>
      </c>
      <c r="J140" s="98">
        <f t="shared" si="61"/>
        <v>0</v>
      </c>
      <c r="K140" s="98">
        <f t="shared" si="61"/>
        <v>12087000</v>
      </c>
      <c r="L140" s="98">
        <f t="shared" si="61"/>
        <v>98500</v>
      </c>
      <c r="M140" s="98">
        <f t="shared" si="61"/>
        <v>0</v>
      </c>
      <c r="N140" s="98">
        <f t="shared" si="61"/>
        <v>0</v>
      </c>
      <c r="O140" s="98">
        <f t="shared" si="61"/>
        <v>0</v>
      </c>
      <c r="P140" s="98">
        <f t="shared" si="61"/>
        <v>0</v>
      </c>
      <c r="Q140" s="98">
        <f t="shared" si="61"/>
        <v>12185500</v>
      </c>
      <c r="R140" s="98">
        <f t="shared" si="61"/>
        <v>12185500</v>
      </c>
    </row>
    <row r="141" spans="1:18" ht="14.25" customHeight="1">
      <c r="A141" s="82">
        <v>3</v>
      </c>
      <c r="B141" s="83" t="s">
        <v>23</v>
      </c>
      <c r="C141" s="84">
        <f aca="true" t="shared" si="62" ref="C141:R141">C142+C151</f>
        <v>12185500</v>
      </c>
      <c r="D141" s="84">
        <f t="shared" si="62"/>
        <v>0</v>
      </c>
      <c r="E141" s="84">
        <f t="shared" si="62"/>
        <v>10126500</v>
      </c>
      <c r="F141" s="84">
        <f t="shared" si="62"/>
        <v>175000</v>
      </c>
      <c r="G141" s="84">
        <f t="shared" si="62"/>
        <v>10301500</v>
      </c>
      <c r="H141" s="84">
        <f t="shared" si="62"/>
        <v>0</v>
      </c>
      <c r="I141" s="84">
        <f t="shared" si="62"/>
        <v>0</v>
      </c>
      <c r="J141" s="84">
        <f t="shared" si="62"/>
        <v>0</v>
      </c>
      <c r="K141" s="84">
        <f t="shared" si="62"/>
        <v>12087000</v>
      </c>
      <c r="L141" s="84">
        <f t="shared" si="62"/>
        <v>98500</v>
      </c>
      <c r="M141" s="84">
        <f t="shared" si="62"/>
        <v>0</v>
      </c>
      <c r="N141" s="84">
        <f t="shared" si="62"/>
        <v>0</v>
      </c>
      <c r="O141" s="84">
        <f t="shared" si="62"/>
        <v>0</v>
      </c>
      <c r="P141" s="84">
        <f t="shared" si="62"/>
        <v>0</v>
      </c>
      <c r="Q141" s="84">
        <f t="shared" si="62"/>
        <v>12185500</v>
      </c>
      <c r="R141" s="84">
        <f t="shared" si="62"/>
        <v>12185500</v>
      </c>
    </row>
    <row r="142" spans="1:18" ht="14.25" customHeight="1">
      <c r="A142" s="85">
        <v>31</v>
      </c>
      <c r="B142" s="86" t="s">
        <v>24</v>
      </c>
      <c r="C142" s="87">
        <f aca="true" t="shared" si="63" ref="C142:R142">C143+C147+C149</f>
        <v>11810000</v>
      </c>
      <c r="D142" s="87">
        <f t="shared" si="63"/>
        <v>0</v>
      </c>
      <c r="E142" s="87">
        <f t="shared" si="63"/>
        <v>9800000</v>
      </c>
      <c r="F142" s="87">
        <f t="shared" si="63"/>
        <v>175000</v>
      </c>
      <c r="G142" s="87">
        <f t="shared" si="63"/>
        <v>9975000</v>
      </c>
      <c r="H142" s="87">
        <f t="shared" si="63"/>
        <v>0</v>
      </c>
      <c r="I142" s="87">
        <f t="shared" si="63"/>
        <v>0</v>
      </c>
      <c r="J142" s="87">
        <f t="shared" si="63"/>
        <v>0</v>
      </c>
      <c r="K142" s="87">
        <f t="shared" si="63"/>
        <v>11725000</v>
      </c>
      <c r="L142" s="87">
        <f t="shared" si="63"/>
        <v>85000</v>
      </c>
      <c r="M142" s="87">
        <f t="shared" si="63"/>
        <v>0</v>
      </c>
      <c r="N142" s="87">
        <f t="shared" si="63"/>
        <v>0</v>
      </c>
      <c r="O142" s="87">
        <f t="shared" si="63"/>
        <v>0</v>
      </c>
      <c r="P142" s="87">
        <f t="shared" si="63"/>
        <v>0</v>
      </c>
      <c r="Q142" s="87">
        <f t="shared" si="63"/>
        <v>11810000</v>
      </c>
      <c r="R142" s="87">
        <f t="shared" si="63"/>
        <v>11810000</v>
      </c>
    </row>
    <row r="143" spans="1:18" ht="14.25" customHeight="1">
      <c r="A143" s="88">
        <v>311</v>
      </c>
      <c r="B143" s="89" t="s">
        <v>25</v>
      </c>
      <c r="C143" s="90">
        <f aca="true" t="shared" si="64" ref="C143:R143">C144+C145+C146</f>
        <v>9985000</v>
      </c>
      <c r="D143" s="90">
        <f t="shared" si="64"/>
        <v>0</v>
      </c>
      <c r="E143" s="90">
        <f t="shared" si="64"/>
        <v>8260000</v>
      </c>
      <c r="F143" s="90">
        <f t="shared" si="64"/>
        <v>140000</v>
      </c>
      <c r="G143" s="90">
        <f t="shared" si="64"/>
        <v>8400000</v>
      </c>
      <c r="H143" s="90">
        <f t="shared" si="64"/>
        <v>0</v>
      </c>
      <c r="I143" s="90">
        <f t="shared" si="64"/>
        <v>0</v>
      </c>
      <c r="J143" s="90">
        <f t="shared" si="64"/>
        <v>0</v>
      </c>
      <c r="K143" s="90">
        <f t="shared" si="64"/>
        <v>9900000</v>
      </c>
      <c r="L143" s="90">
        <f t="shared" si="64"/>
        <v>85000</v>
      </c>
      <c r="M143" s="90">
        <f t="shared" si="64"/>
        <v>0</v>
      </c>
      <c r="N143" s="90">
        <f t="shared" si="64"/>
        <v>0</v>
      </c>
      <c r="O143" s="90">
        <f t="shared" si="64"/>
        <v>0</v>
      </c>
      <c r="P143" s="90">
        <f t="shared" si="64"/>
        <v>0</v>
      </c>
      <c r="Q143" s="90">
        <f t="shared" si="64"/>
        <v>9985000</v>
      </c>
      <c r="R143" s="90">
        <f t="shared" si="64"/>
        <v>9985000</v>
      </c>
    </row>
    <row r="144" spans="1:18" ht="0.75" customHeight="1">
      <c r="A144" s="91">
        <v>3111</v>
      </c>
      <c r="B144" s="92" t="s">
        <v>43</v>
      </c>
      <c r="C144" s="93">
        <f>SUM(H144:O144)</f>
        <v>9585000</v>
      </c>
      <c r="D144" s="93">
        <v>0</v>
      </c>
      <c r="E144" s="93">
        <v>7860000</v>
      </c>
      <c r="F144" s="93">
        <v>140000</v>
      </c>
      <c r="G144" s="93">
        <f>E144+F144</f>
        <v>8000000</v>
      </c>
      <c r="H144" s="93">
        <v>0</v>
      </c>
      <c r="I144" s="93">
        <v>0</v>
      </c>
      <c r="J144" s="93">
        <v>0</v>
      </c>
      <c r="K144" s="93">
        <v>9500000</v>
      </c>
      <c r="L144" s="93">
        <v>85000</v>
      </c>
      <c r="M144" s="93">
        <v>0</v>
      </c>
      <c r="N144" s="93">
        <v>0</v>
      </c>
      <c r="O144" s="93">
        <v>0</v>
      </c>
      <c r="P144" s="93">
        <v>0</v>
      </c>
      <c r="Q144" s="93">
        <f>C144*100%</f>
        <v>9585000</v>
      </c>
      <c r="R144" s="93">
        <f>C144*100%</f>
        <v>9585000</v>
      </c>
    </row>
    <row r="145" spans="1:18" ht="14.25" customHeight="1" hidden="1">
      <c r="A145" s="91">
        <v>3113</v>
      </c>
      <c r="B145" s="92" t="s">
        <v>44</v>
      </c>
      <c r="C145" s="93">
        <f>SUM(H145:O145)</f>
        <v>150000</v>
      </c>
      <c r="D145" s="93">
        <v>0</v>
      </c>
      <c r="E145" s="93">
        <f>C145+D145</f>
        <v>150000</v>
      </c>
      <c r="F145" s="93">
        <v>0</v>
      </c>
      <c r="G145" s="93">
        <f>E145+F145</f>
        <v>150000</v>
      </c>
      <c r="H145" s="93">
        <v>0</v>
      </c>
      <c r="I145" s="93">
        <v>0</v>
      </c>
      <c r="J145" s="93">
        <v>0</v>
      </c>
      <c r="K145" s="93">
        <v>150000</v>
      </c>
      <c r="L145" s="93">
        <v>0</v>
      </c>
      <c r="M145" s="93">
        <v>0</v>
      </c>
      <c r="N145" s="93">
        <v>0</v>
      </c>
      <c r="O145" s="93">
        <v>0</v>
      </c>
      <c r="P145" s="93">
        <v>0</v>
      </c>
      <c r="Q145" s="93">
        <f>C145*100%</f>
        <v>150000</v>
      </c>
      <c r="R145" s="93">
        <f>C145*100%</f>
        <v>150000</v>
      </c>
    </row>
    <row r="146" spans="1:18" ht="14.25" customHeight="1" hidden="1">
      <c r="A146" s="91">
        <v>3114</v>
      </c>
      <c r="B146" s="92" t="s">
        <v>45</v>
      </c>
      <c r="C146" s="93">
        <f>SUM(H146:O146)</f>
        <v>250000</v>
      </c>
      <c r="D146" s="93">
        <v>0</v>
      </c>
      <c r="E146" s="93">
        <f>C146+D146</f>
        <v>250000</v>
      </c>
      <c r="F146" s="93">
        <v>0</v>
      </c>
      <c r="G146" s="93">
        <f>E146+F146</f>
        <v>250000</v>
      </c>
      <c r="H146" s="93">
        <v>0</v>
      </c>
      <c r="I146" s="93">
        <v>0</v>
      </c>
      <c r="J146" s="93">
        <v>0</v>
      </c>
      <c r="K146" s="93">
        <v>250000</v>
      </c>
      <c r="L146" s="93">
        <v>0</v>
      </c>
      <c r="M146" s="93">
        <v>0</v>
      </c>
      <c r="N146" s="93">
        <v>0</v>
      </c>
      <c r="O146" s="93">
        <v>0</v>
      </c>
      <c r="P146" s="93">
        <v>0</v>
      </c>
      <c r="Q146" s="93">
        <f>C146*100%</f>
        <v>250000</v>
      </c>
      <c r="R146" s="93">
        <f>C146*100%</f>
        <v>250000</v>
      </c>
    </row>
    <row r="147" spans="1:18" ht="14.25" customHeight="1">
      <c r="A147" s="88">
        <v>312</v>
      </c>
      <c r="B147" s="89" t="s">
        <v>26</v>
      </c>
      <c r="C147" s="90">
        <f>C148</f>
        <v>275000</v>
      </c>
      <c r="D147" s="90">
        <f>D148</f>
        <v>0</v>
      </c>
      <c r="E147" s="90">
        <f>E148</f>
        <v>275000</v>
      </c>
      <c r="F147" s="90">
        <f>F148</f>
        <v>0</v>
      </c>
      <c r="G147" s="90">
        <f>G148</f>
        <v>275000</v>
      </c>
      <c r="H147" s="90">
        <v>0</v>
      </c>
      <c r="I147" s="90">
        <f aca="true" t="shared" si="65" ref="I147:R147">I148</f>
        <v>0</v>
      </c>
      <c r="J147" s="90">
        <f t="shared" si="65"/>
        <v>0</v>
      </c>
      <c r="K147" s="90">
        <f t="shared" si="65"/>
        <v>275000</v>
      </c>
      <c r="L147" s="90">
        <f t="shared" si="65"/>
        <v>0</v>
      </c>
      <c r="M147" s="90">
        <f t="shared" si="65"/>
        <v>0</v>
      </c>
      <c r="N147" s="90">
        <f t="shared" si="65"/>
        <v>0</v>
      </c>
      <c r="O147" s="90">
        <f t="shared" si="65"/>
        <v>0</v>
      </c>
      <c r="P147" s="90">
        <f t="shared" si="65"/>
        <v>0</v>
      </c>
      <c r="Q147" s="90">
        <f t="shared" si="65"/>
        <v>275000</v>
      </c>
      <c r="R147" s="90">
        <f t="shared" si="65"/>
        <v>275000</v>
      </c>
    </row>
    <row r="148" spans="1:18" ht="14.25" customHeight="1" hidden="1">
      <c r="A148" s="91">
        <v>3121</v>
      </c>
      <c r="B148" s="92" t="s">
        <v>26</v>
      </c>
      <c r="C148" s="93">
        <f>SUM(H148:O148)</f>
        <v>275000</v>
      </c>
      <c r="D148" s="93">
        <v>0</v>
      </c>
      <c r="E148" s="93">
        <f>C148+D148</f>
        <v>275000</v>
      </c>
      <c r="F148" s="93">
        <v>0</v>
      </c>
      <c r="G148" s="93">
        <f>E148+F148</f>
        <v>275000</v>
      </c>
      <c r="H148" s="93">
        <v>0</v>
      </c>
      <c r="I148" s="93">
        <v>0</v>
      </c>
      <c r="J148" s="93">
        <v>0</v>
      </c>
      <c r="K148" s="93">
        <v>275000</v>
      </c>
      <c r="L148" s="93">
        <v>0</v>
      </c>
      <c r="M148" s="93">
        <v>0</v>
      </c>
      <c r="N148" s="93">
        <v>0</v>
      </c>
      <c r="O148" s="93">
        <v>0</v>
      </c>
      <c r="P148" s="93">
        <v>0</v>
      </c>
      <c r="Q148" s="93">
        <f>C148*100%</f>
        <v>275000</v>
      </c>
      <c r="R148" s="93">
        <f>C148*100%</f>
        <v>275000</v>
      </c>
    </row>
    <row r="149" spans="1:18" ht="13.5" customHeight="1">
      <c r="A149" s="88">
        <v>313</v>
      </c>
      <c r="B149" s="89" t="s">
        <v>27</v>
      </c>
      <c r="C149" s="90">
        <f>C150</f>
        <v>1550000</v>
      </c>
      <c r="D149" s="90">
        <f aca="true" t="shared" si="66" ref="D149:R149">D150</f>
        <v>0</v>
      </c>
      <c r="E149" s="90">
        <f t="shared" si="66"/>
        <v>1265000</v>
      </c>
      <c r="F149" s="90">
        <f t="shared" si="66"/>
        <v>35000</v>
      </c>
      <c r="G149" s="90">
        <f t="shared" si="66"/>
        <v>1300000</v>
      </c>
      <c r="H149" s="90">
        <f t="shared" si="66"/>
        <v>0</v>
      </c>
      <c r="I149" s="90">
        <f t="shared" si="66"/>
        <v>0</v>
      </c>
      <c r="J149" s="90">
        <f t="shared" si="66"/>
        <v>0</v>
      </c>
      <c r="K149" s="90">
        <f t="shared" si="66"/>
        <v>1550000</v>
      </c>
      <c r="L149" s="90">
        <f t="shared" si="66"/>
        <v>0</v>
      </c>
      <c r="M149" s="90">
        <f t="shared" si="66"/>
        <v>0</v>
      </c>
      <c r="N149" s="90">
        <f t="shared" si="66"/>
        <v>0</v>
      </c>
      <c r="O149" s="90">
        <f t="shared" si="66"/>
        <v>0</v>
      </c>
      <c r="P149" s="90">
        <f t="shared" si="66"/>
        <v>0</v>
      </c>
      <c r="Q149" s="90">
        <f t="shared" si="66"/>
        <v>1550000</v>
      </c>
      <c r="R149" s="90">
        <f t="shared" si="66"/>
        <v>1550000</v>
      </c>
    </row>
    <row r="150" spans="1:18" ht="14.25" customHeight="1" hidden="1">
      <c r="A150" s="91">
        <v>3132</v>
      </c>
      <c r="B150" s="92" t="s">
        <v>46</v>
      </c>
      <c r="C150" s="93">
        <f>SUM(H150:O150)</f>
        <v>1550000</v>
      </c>
      <c r="D150" s="93">
        <v>0</v>
      </c>
      <c r="E150" s="93">
        <v>1265000</v>
      </c>
      <c r="F150" s="93">
        <v>35000</v>
      </c>
      <c r="G150" s="93">
        <f>E150+F150</f>
        <v>1300000</v>
      </c>
      <c r="H150" s="93">
        <v>0</v>
      </c>
      <c r="I150" s="93">
        <v>0</v>
      </c>
      <c r="J150" s="93">
        <v>0</v>
      </c>
      <c r="K150" s="93">
        <v>1550000</v>
      </c>
      <c r="L150" s="93">
        <v>0</v>
      </c>
      <c r="M150" s="93">
        <v>0</v>
      </c>
      <c r="N150" s="93">
        <v>0</v>
      </c>
      <c r="O150" s="93">
        <v>0</v>
      </c>
      <c r="P150" s="93">
        <v>0</v>
      </c>
      <c r="Q150" s="93">
        <f>C150*100%</f>
        <v>1550000</v>
      </c>
      <c r="R150" s="93">
        <f>C150*100%</f>
        <v>1550000</v>
      </c>
    </row>
    <row r="151" spans="1:18" ht="14.25" customHeight="1">
      <c r="A151" s="85">
        <v>32</v>
      </c>
      <c r="B151" s="86" t="s">
        <v>28</v>
      </c>
      <c r="C151" s="87">
        <f aca="true" t="shared" si="67" ref="C151:R151">C152+C154</f>
        <v>375500</v>
      </c>
      <c r="D151" s="87">
        <f t="shared" si="67"/>
        <v>0</v>
      </c>
      <c r="E151" s="87">
        <f t="shared" si="67"/>
        <v>326500</v>
      </c>
      <c r="F151" s="87">
        <f t="shared" si="67"/>
        <v>0</v>
      </c>
      <c r="G151" s="87">
        <f t="shared" si="67"/>
        <v>326500</v>
      </c>
      <c r="H151" s="87">
        <f t="shared" si="67"/>
        <v>0</v>
      </c>
      <c r="I151" s="87">
        <f t="shared" si="67"/>
        <v>0</v>
      </c>
      <c r="J151" s="87">
        <f t="shared" si="67"/>
        <v>0</v>
      </c>
      <c r="K151" s="87">
        <f t="shared" si="67"/>
        <v>362000</v>
      </c>
      <c r="L151" s="87">
        <f t="shared" si="67"/>
        <v>13500</v>
      </c>
      <c r="M151" s="87">
        <f t="shared" si="67"/>
        <v>0</v>
      </c>
      <c r="N151" s="87">
        <f t="shared" si="67"/>
        <v>0</v>
      </c>
      <c r="O151" s="87">
        <f t="shared" si="67"/>
        <v>0</v>
      </c>
      <c r="P151" s="87">
        <f t="shared" si="67"/>
        <v>0</v>
      </c>
      <c r="Q151" s="87">
        <f t="shared" si="67"/>
        <v>375500</v>
      </c>
      <c r="R151" s="87">
        <f t="shared" si="67"/>
        <v>375500</v>
      </c>
    </row>
    <row r="152" spans="1:18" ht="13.5" customHeight="1">
      <c r="A152" s="88">
        <v>321</v>
      </c>
      <c r="B152" s="89" t="s">
        <v>29</v>
      </c>
      <c r="C152" s="90">
        <f aca="true" t="shared" si="68" ref="C152:R152">SUM(C153:C153)</f>
        <v>348500</v>
      </c>
      <c r="D152" s="90">
        <f t="shared" si="68"/>
        <v>0</v>
      </c>
      <c r="E152" s="90">
        <f t="shared" si="68"/>
        <v>290500</v>
      </c>
      <c r="F152" s="90">
        <f t="shared" si="68"/>
        <v>10000</v>
      </c>
      <c r="G152" s="90">
        <f t="shared" si="68"/>
        <v>300500</v>
      </c>
      <c r="H152" s="90">
        <f t="shared" si="68"/>
        <v>0</v>
      </c>
      <c r="I152" s="90">
        <f t="shared" si="68"/>
        <v>0</v>
      </c>
      <c r="J152" s="90">
        <f t="shared" si="68"/>
        <v>0</v>
      </c>
      <c r="K152" s="90">
        <f t="shared" si="68"/>
        <v>335000</v>
      </c>
      <c r="L152" s="90">
        <f t="shared" si="68"/>
        <v>13500</v>
      </c>
      <c r="M152" s="90">
        <f t="shared" si="68"/>
        <v>0</v>
      </c>
      <c r="N152" s="90">
        <f t="shared" si="68"/>
        <v>0</v>
      </c>
      <c r="O152" s="90">
        <f t="shared" si="68"/>
        <v>0</v>
      </c>
      <c r="P152" s="90">
        <f t="shared" si="68"/>
        <v>0</v>
      </c>
      <c r="Q152" s="90">
        <f t="shared" si="68"/>
        <v>348500</v>
      </c>
      <c r="R152" s="90">
        <f t="shared" si="68"/>
        <v>348500</v>
      </c>
    </row>
    <row r="153" spans="1:18" ht="14.25" customHeight="1" hidden="1">
      <c r="A153" s="91">
        <v>3212</v>
      </c>
      <c r="B153" s="92" t="s">
        <v>49</v>
      </c>
      <c r="C153" s="93">
        <f>SUM(H153:O153)</f>
        <v>348500</v>
      </c>
      <c r="D153" s="93">
        <v>0</v>
      </c>
      <c r="E153" s="93">
        <v>290500</v>
      </c>
      <c r="F153" s="93">
        <v>10000</v>
      </c>
      <c r="G153" s="93">
        <f>E153+F153</f>
        <v>300500</v>
      </c>
      <c r="H153" s="93">
        <v>0</v>
      </c>
      <c r="I153" s="93">
        <v>0</v>
      </c>
      <c r="J153" s="93">
        <v>0</v>
      </c>
      <c r="K153" s="93">
        <v>335000</v>
      </c>
      <c r="L153" s="93">
        <v>13500</v>
      </c>
      <c r="M153" s="93">
        <v>0</v>
      </c>
      <c r="N153" s="93">
        <v>0</v>
      </c>
      <c r="O153" s="93">
        <v>0</v>
      </c>
      <c r="P153" s="93">
        <v>0</v>
      </c>
      <c r="Q153" s="93">
        <f>C153*100%</f>
        <v>348500</v>
      </c>
      <c r="R153" s="93">
        <f>C153*100%</f>
        <v>348500</v>
      </c>
    </row>
    <row r="154" spans="1:18" ht="21.75" customHeight="1">
      <c r="A154" s="88">
        <v>329</v>
      </c>
      <c r="B154" s="89" t="s">
        <v>32</v>
      </c>
      <c r="C154" s="90">
        <f>C155</f>
        <v>27000</v>
      </c>
      <c r="D154" s="90">
        <f>D155</f>
        <v>0</v>
      </c>
      <c r="E154" s="90">
        <f>E155</f>
        <v>36000</v>
      </c>
      <c r="F154" s="90">
        <f>F155</f>
        <v>-10000</v>
      </c>
      <c r="G154" s="90">
        <f>G155</f>
        <v>26000</v>
      </c>
      <c r="H154" s="93">
        <v>0</v>
      </c>
      <c r="I154" s="90">
        <f aca="true" t="shared" si="69" ref="I154:R154">I155</f>
        <v>0</v>
      </c>
      <c r="J154" s="90">
        <f t="shared" si="69"/>
        <v>0</v>
      </c>
      <c r="K154" s="90">
        <f t="shared" si="69"/>
        <v>27000</v>
      </c>
      <c r="L154" s="90">
        <f t="shared" si="69"/>
        <v>0</v>
      </c>
      <c r="M154" s="90">
        <f t="shared" si="69"/>
        <v>0</v>
      </c>
      <c r="N154" s="90">
        <f t="shared" si="69"/>
        <v>0</v>
      </c>
      <c r="O154" s="90">
        <f t="shared" si="69"/>
        <v>0</v>
      </c>
      <c r="P154" s="90">
        <f t="shared" si="69"/>
        <v>0</v>
      </c>
      <c r="Q154" s="90">
        <f t="shared" si="69"/>
        <v>27000</v>
      </c>
      <c r="R154" s="90">
        <f t="shared" si="69"/>
        <v>27000</v>
      </c>
    </row>
    <row r="155" spans="1:18" ht="14.25" customHeight="1" hidden="1">
      <c r="A155" s="91">
        <v>3295</v>
      </c>
      <c r="B155" s="92" t="s">
        <v>70</v>
      </c>
      <c r="C155" s="93">
        <f>SUM(H155:O155)</f>
        <v>27000</v>
      </c>
      <c r="D155" s="93">
        <v>0</v>
      </c>
      <c r="E155" s="93">
        <v>36000</v>
      </c>
      <c r="F155" s="93">
        <v>-10000</v>
      </c>
      <c r="G155" s="93">
        <f>E155+F155</f>
        <v>26000</v>
      </c>
      <c r="H155" s="93">
        <v>0</v>
      </c>
      <c r="I155" s="93">
        <v>0</v>
      </c>
      <c r="J155" s="93">
        <v>0</v>
      </c>
      <c r="K155" s="93">
        <v>27000</v>
      </c>
      <c r="L155" s="93">
        <v>0</v>
      </c>
      <c r="M155" s="93">
        <v>0</v>
      </c>
      <c r="N155" s="93">
        <v>0</v>
      </c>
      <c r="O155" s="93">
        <v>0</v>
      </c>
      <c r="P155" s="93">
        <v>0</v>
      </c>
      <c r="Q155" s="93">
        <f>C155*100%</f>
        <v>27000</v>
      </c>
      <c r="R155" s="93">
        <f>C155*100%</f>
        <v>27000</v>
      </c>
    </row>
    <row r="156" spans="1:18" ht="24" customHeight="1">
      <c r="A156" s="178" t="s">
        <v>114</v>
      </c>
      <c r="B156" s="178"/>
      <c r="C156" s="98">
        <f aca="true" t="shared" si="70" ref="C156:R158">C157</f>
        <v>2000</v>
      </c>
      <c r="D156" s="98">
        <f t="shared" si="70"/>
        <v>1000</v>
      </c>
      <c r="E156" s="98">
        <f t="shared" si="70"/>
        <v>2000</v>
      </c>
      <c r="F156" s="98">
        <f t="shared" si="70"/>
        <v>0</v>
      </c>
      <c r="G156" s="98">
        <f t="shared" si="70"/>
        <v>2000</v>
      </c>
      <c r="H156" s="98">
        <f t="shared" si="70"/>
        <v>0</v>
      </c>
      <c r="I156" s="98">
        <f t="shared" si="70"/>
        <v>0</v>
      </c>
      <c r="J156" s="98">
        <f t="shared" si="70"/>
        <v>0</v>
      </c>
      <c r="K156" s="98">
        <f t="shared" si="70"/>
        <v>2000</v>
      </c>
      <c r="L156" s="98">
        <f t="shared" si="70"/>
        <v>0</v>
      </c>
      <c r="M156" s="98">
        <f t="shared" si="70"/>
        <v>0</v>
      </c>
      <c r="N156" s="98">
        <f t="shared" si="70"/>
        <v>0</v>
      </c>
      <c r="O156" s="98">
        <f t="shared" si="70"/>
        <v>0</v>
      </c>
      <c r="P156" s="98">
        <f t="shared" si="70"/>
        <v>0</v>
      </c>
      <c r="Q156" s="98">
        <f t="shared" si="70"/>
        <v>2000</v>
      </c>
      <c r="R156" s="98">
        <f t="shared" si="70"/>
        <v>2000</v>
      </c>
    </row>
    <row r="157" spans="1:18" ht="12.75">
      <c r="A157" s="99">
        <v>32</v>
      </c>
      <c r="B157" s="100" t="s">
        <v>28</v>
      </c>
      <c r="C157" s="87">
        <f t="shared" si="70"/>
        <v>2000</v>
      </c>
      <c r="D157" s="87">
        <f t="shared" si="70"/>
        <v>1000</v>
      </c>
      <c r="E157" s="87">
        <f t="shared" si="70"/>
        <v>2000</v>
      </c>
      <c r="F157" s="87">
        <f t="shared" si="70"/>
        <v>0</v>
      </c>
      <c r="G157" s="87">
        <f t="shared" si="70"/>
        <v>2000</v>
      </c>
      <c r="H157" s="87">
        <f t="shared" si="70"/>
        <v>0</v>
      </c>
      <c r="I157" s="87">
        <f t="shared" si="70"/>
        <v>0</v>
      </c>
      <c r="J157" s="87">
        <f t="shared" si="70"/>
        <v>0</v>
      </c>
      <c r="K157" s="87">
        <f t="shared" si="70"/>
        <v>2000</v>
      </c>
      <c r="L157" s="87">
        <f t="shared" si="70"/>
        <v>0</v>
      </c>
      <c r="M157" s="87">
        <f t="shared" si="70"/>
        <v>0</v>
      </c>
      <c r="N157" s="87">
        <f t="shared" si="70"/>
        <v>0</v>
      </c>
      <c r="O157" s="87">
        <f t="shared" si="70"/>
        <v>0</v>
      </c>
      <c r="P157" s="87">
        <f t="shared" si="70"/>
        <v>0</v>
      </c>
      <c r="Q157" s="87">
        <f t="shared" si="70"/>
        <v>2000</v>
      </c>
      <c r="R157" s="87">
        <f t="shared" si="70"/>
        <v>2000</v>
      </c>
    </row>
    <row r="158" spans="1:18" ht="22.5">
      <c r="A158" s="88">
        <v>329</v>
      </c>
      <c r="B158" s="89" t="s">
        <v>32</v>
      </c>
      <c r="C158" s="90">
        <f t="shared" si="70"/>
        <v>2000</v>
      </c>
      <c r="D158" s="90">
        <f t="shared" si="70"/>
        <v>1000</v>
      </c>
      <c r="E158" s="90">
        <f t="shared" si="70"/>
        <v>2000</v>
      </c>
      <c r="F158" s="90">
        <f t="shared" si="70"/>
        <v>0</v>
      </c>
      <c r="G158" s="90">
        <f t="shared" si="70"/>
        <v>2000</v>
      </c>
      <c r="H158" s="90">
        <f t="shared" si="70"/>
        <v>0</v>
      </c>
      <c r="I158" s="90">
        <f t="shared" si="70"/>
        <v>0</v>
      </c>
      <c r="J158" s="90">
        <f t="shared" si="70"/>
        <v>0</v>
      </c>
      <c r="K158" s="90">
        <f t="shared" si="70"/>
        <v>2000</v>
      </c>
      <c r="L158" s="90">
        <f t="shared" si="70"/>
        <v>0</v>
      </c>
      <c r="M158" s="90">
        <f t="shared" si="70"/>
        <v>0</v>
      </c>
      <c r="N158" s="90">
        <f t="shared" si="70"/>
        <v>0</v>
      </c>
      <c r="O158" s="90">
        <f t="shared" si="70"/>
        <v>0</v>
      </c>
      <c r="P158" s="90">
        <f t="shared" si="70"/>
        <v>0</v>
      </c>
      <c r="Q158" s="90">
        <f t="shared" si="70"/>
        <v>2000</v>
      </c>
      <c r="R158" s="90">
        <f t="shared" si="70"/>
        <v>2000</v>
      </c>
    </row>
    <row r="159" spans="1:18" ht="17.25" customHeight="1" hidden="1">
      <c r="A159" s="91">
        <v>3299</v>
      </c>
      <c r="B159" s="92" t="s">
        <v>32</v>
      </c>
      <c r="C159" s="93">
        <f>SUM(H159:O159)</f>
        <v>2000</v>
      </c>
      <c r="D159" s="93">
        <v>1000</v>
      </c>
      <c r="E159" s="93">
        <v>2000</v>
      </c>
      <c r="F159" s="93">
        <v>0</v>
      </c>
      <c r="G159" s="93">
        <f>E159+F159</f>
        <v>2000</v>
      </c>
      <c r="H159" s="93">
        <v>0</v>
      </c>
      <c r="I159" s="93">
        <v>0</v>
      </c>
      <c r="J159" s="93">
        <v>0</v>
      </c>
      <c r="K159" s="93">
        <v>2000</v>
      </c>
      <c r="L159" s="93">
        <v>0</v>
      </c>
      <c r="M159" s="93">
        <v>0</v>
      </c>
      <c r="N159" s="93">
        <v>0</v>
      </c>
      <c r="O159" s="93">
        <v>0</v>
      </c>
      <c r="P159" s="93">
        <v>0</v>
      </c>
      <c r="Q159" s="93">
        <f>C159*100%</f>
        <v>2000</v>
      </c>
      <c r="R159" s="93">
        <f>C159*100%</f>
        <v>2000</v>
      </c>
    </row>
    <row r="160" spans="1:18" ht="15" customHeight="1">
      <c r="A160" s="180" t="s">
        <v>115</v>
      </c>
      <c r="B160" s="180"/>
      <c r="C160" s="98">
        <f aca="true" t="shared" si="71" ref="C160:G162">C161</f>
        <v>1000</v>
      </c>
      <c r="D160" s="98">
        <f t="shared" si="71"/>
        <v>0</v>
      </c>
      <c r="E160" s="98">
        <f t="shared" si="71"/>
        <v>900</v>
      </c>
      <c r="F160" s="98">
        <f t="shared" si="71"/>
        <v>-900</v>
      </c>
      <c r="G160" s="98">
        <f t="shared" si="71"/>
        <v>0</v>
      </c>
      <c r="H160" s="98">
        <f aca="true" t="shared" si="72" ref="H160:J162">H161</f>
        <v>0</v>
      </c>
      <c r="I160" s="98">
        <f t="shared" si="72"/>
        <v>1000</v>
      </c>
      <c r="J160" s="98">
        <f t="shared" si="72"/>
        <v>0</v>
      </c>
      <c r="K160" s="98">
        <f aca="true" t="shared" si="73" ref="K160:L162">K161</f>
        <v>0</v>
      </c>
      <c r="L160" s="98">
        <f t="shared" si="73"/>
        <v>0</v>
      </c>
      <c r="M160" s="98">
        <f aca="true" t="shared" si="74" ref="M160:R162">M161</f>
        <v>0</v>
      </c>
      <c r="N160" s="98">
        <f t="shared" si="74"/>
        <v>0</v>
      </c>
      <c r="O160" s="98">
        <f t="shared" si="74"/>
        <v>0</v>
      </c>
      <c r="P160" s="98">
        <f t="shared" si="74"/>
        <v>0</v>
      </c>
      <c r="Q160" s="98">
        <f t="shared" si="74"/>
        <v>1000</v>
      </c>
      <c r="R160" s="98">
        <f t="shared" si="74"/>
        <v>1000</v>
      </c>
    </row>
    <row r="161" spans="1:18" ht="12.75">
      <c r="A161" s="101">
        <v>3</v>
      </c>
      <c r="B161" s="102" t="s">
        <v>23</v>
      </c>
      <c r="C161" s="84">
        <f t="shared" si="71"/>
        <v>1000</v>
      </c>
      <c r="D161" s="84">
        <f t="shared" si="71"/>
        <v>0</v>
      </c>
      <c r="E161" s="84">
        <f t="shared" si="71"/>
        <v>900</v>
      </c>
      <c r="F161" s="84">
        <f t="shared" si="71"/>
        <v>-900</v>
      </c>
      <c r="G161" s="84">
        <f t="shared" si="71"/>
        <v>0</v>
      </c>
      <c r="H161" s="84">
        <f t="shared" si="72"/>
        <v>0</v>
      </c>
      <c r="I161" s="84">
        <f t="shared" si="72"/>
        <v>1000</v>
      </c>
      <c r="J161" s="84">
        <f t="shared" si="72"/>
        <v>0</v>
      </c>
      <c r="K161" s="84">
        <f t="shared" si="73"/>
        <v>0</v>
      </c>
      <c r="L161" s="84">
        <f t="shared" si="73"/>
        <v>0</v>
      </c>
      <c r="M161" s="84">
        <f t="shared" si="74"/>
        <v>0</v>
      </c>
      <c r="N161" s="84">
        <f t="shared" si="74"/>
        <v>0</v>
      </c>
      <c r="O161" s="84">
        <f t="shared" si="74"/>
        <v>0</v>
      </c>
      <c r="P161" s="84">
        <f t="shared" si="74"/>
        <v>0</v>
      </c>
      <c r="Q161" s="84">
        <f t="shared" si="74"/>
        <v>1000</v>
      </c>
      <c r="R161" s="84">
        <f t="shared" si="74"/>
        <v>1000</v>
      </c>
    </row>
    <row r="162" spans="1:18" ht="12.75">
      <c r="A162" s="99">
        <v>32</v>
      </c>
      <c r="B162" s="100" t="s">
        <v>28</v>
      </c>
      <c r="C162" s="87">
        <f>C163</f>
        <v>1000</v>
      </c>
      <c r="D162" s="87">
        <f t="shared" si="71"/>
        <v>0</v>
      </c>
      <c r="E162" s="87">
        <f t="shared" si="71"/>
        <v>900</v>
      </c>
      <c r="F162" s="87">
        <f t="shared" si="71"/>
        <v>-900</v>
      </c>
      <c r="G162" s="87">
        <f t="shared" si="71"/>
        <v>0</v>
      </c>
      <c r="H162" s="87">
        <f t="shared" si="72"/>
        <v>0</v>
      </c>
      <c r="I162" s="87">
        <f t="shared" si="72"/>
        <v>1000</v>
      </c>
      <c r="J162" s="87">
        <f t="shared" si="72"/>
        <v>0</v>
      </c>
      <c r="K162" s="87">
        <f t="shared" si="73"/>
        <v>0</v>
      </c>
      <c r="L162" s="87">
        <f t="shared" si="73"/>
        <v>0</v>
      </c>
      <c r="M162" s="87">
        <f t="shared" si="74"/>
        <v>0</v>
      </c>
      <c r="N162" s="87">
        <f t="shared" si="74"/>
        <v>0</v>
      </c>
      <c r="O162" s="87">
        <f t="shared" si="74"/>
        <v>0</v>
      </c>
      <c r="P162" s="87">
        <f t="shared" si="74"/>
        <v>0</v>
      </c>
      <c r="Q162" s="87">
        <f t="shared" si="74"/>
        <v>1000</v>
      </c>
      <c r="R162" s="87">
        <f t="shared" si="74"/>
        <v>1000</v>
      </c>
    </row>
    <row r="163" spans="1:18" ht="21.75" customHeight="1">
      <c r="A163" s="88">
        <v>329</v>
      </c>
      <c r="B163" s="89" t="s">
        <v>32</v>
      </c>
      <c r="C163" s="90">
        <f aca="true" t="shared" si="75" ref="C163:R163">SUM(C164:C164)</f>
        <v>1000</v>
      </c>
      <c r="D163" s="90">
        <f t="shared" si="75"/>
        <v>0</v>
      </c>
      <c r="E163" s="90">
        <f t="shared" si="75"/>
        <v>900</v>
      </c>
      <c r="F163" s="90">
        <f t="shared" si="75"/>
        <v>-900</v>
      </c>
      <c r="G163" s="90">
        <f t="shared" si="75"/>
        <v>0</v>
      </c>
      <c r="H163" s="90">
        <f t="shared" si="75"/>
        <v>0</v>
      </c>
      <c r="I163" s="90">
        <f t="shared" si="75"/>
        <v>1000</v>
      </c>
      <c r="J163" s="90">
        <f t="shared" si="75"/>
        <v>0</v>
      </c>
      <c r="K163" s="90">
        <f t="shared" si="75"/>
        <v>0</v>
      </c>
      <c r="L163" s="90">
        <f t="shared" si="75"/>
        <v>0</v>
      </c>
      <c r="M163" s="90">
        <f t="shared" si="75"/>
        <v>0</v>
      </c>
      <c r="N163" s="90">
        <f t="shared" si="75"/>
        <v>0</v>
      </c>
      <c r="O163" s="90">
        <f t="shared" si="75"/>
        <v>0</v>
      </c>
      <c r="P163" s="90">
        <f t="shared" si="75"/>
        <v>0</v>
      </c>
      <c r="Q163" s="90">
        <f t="shared" si="75"/>
        <v>1000</v>
      </c>
      <c r="R163" s="90">
        <f t="shared" si="75"/>
        <v>1000</v>
      </c>
    </row>
    <row r="164" spans="1:18" ht="17.25" customHeight="1" hidden="1">
      <c r="A164" s="91">
        <v>3299</v>
      </c>
      <c r="B164" s="92" t="s">
        <v>32</v>
      </c>
      <c r="C164" s="93">
        <f>SUM(H164:O164)</f>
        <v>1000</v>
      </c>
      <c r="D164" s="93">
        <v>0</v>
      </c>
      <c r="E164" s="93">
        <v>900</v>
      </c>
      <c r="F164" s="93">
        <v>-900</v>
      </c>
      <c r="G164" s="93">
        <f>E164+F164</f>
        <v>0</v>
      </c>
      <c r="H164" s="93">
        <v>0</v>
      </c>
      <c r="I164" s="93">
        <v>1000</v>
      </c>
      <c r="J164" s="93">
        <v>0</v>
      </c>
      <c r="K164" s="93">
        <v>0</v>
      </c>
      <c r="L164" s="93">
        <v>0</v>
      </c>
      <c r="M164" s="93">
        <v>0</v>
      </c>
      <c r="N164" s="93">
        <v>0</v>
      </c>
      <c r="O164" s="93">
        <v>0</v>
      </c>
      <c r="P164" s="93">
        <v>0</v>
      </c>
      <c r="Q164" s="93">
        <f>C164*100%</f>
        <v>1000</v>
      </c>
      <c r="R164" s="93">
        <f>C164*100%</f>
        <v>1000</v>
      </c>
    </row>
    <row r="165" spans="1:18" s="5" customFormat="1" ht="12.75">
      <c r="A165" s="180" t="s">
        <v>117</v>
      </c>
      <c r="B165" s="180"/>
      <c r="C165" s="98">
        <f aca="true" t="shared" si="76" ref="C165:R165">C166</f>
        <v>586100</v>
      </c>
      <c r="D165" s="98">
        <f t="shared" si="76"/>
        <v>0</v>
      </c>
      <c r="E165" s="98">
        <f t="shared" si="76"/>
        <v>579900</v>
      </c>
      <c r="F165" s="98">
        <f t="shared" si="76"/>
        <v>500</v>
      </c>
      <c r="G165" s="98">
        <f t="shared" si="76"/>
        <v>580400</v>
      </c>
      <c r="H165" s="98">
        <f t="shared" si="76"/>
        <v>0</v>
      </c>
      <c r="I165" s="98">
        <f t="shared" si="76"/>
        <v>0</v>
      </c>
      <c r="J165" s="98">
        <f t="shared" si="76"/>
        <v>469100</v>
      </c>
      <c r="K165" s="98">
        <f t="shared" si="76"/>
        <v>3500</v>
      </c>
      <c r="L165" s="98">
        <f t="shared" si="76"/>
        <v>0</v>
      </c>
      <c r="M165" s="98">
        <f t="shared" si="76"/>
        <v>113500</v>
      </c>
      <c r="N165" s="98">
        <f t="shared" si="76"/>
        <v>0</v>
      </c>
      <c r="O165" s="98">
        <f t="shared" si="76"/>
        <v>0</v>
      </c>
      <c r="P165" s="98">
        <f t="shared" si="76"/>
        <v>0</v>
      </c>
      <c r="Q165" s="98">
        <f t="shared" si="76"/>
        <v>586100</v>
      </c>
      <c r="R165" s="98">
        <f t="shared" si="76"/>
        <v>586100</v>
      </c>
    </row>
    <row r="166" spans="1:18" s="5" customFormat="1" ht="12.75">
      <c r="A166" s="101">
        <v>3</v>
      </c>
      <c r="B166" s="102" t="s">
        <v>23</v>
      </c>
      <c r="C166" s="84">
        <f aca="true" t="shared" si="77" ref="C166:R166">C167+C185</f>
        <v>586100</v>
      </c>
      <c r="D166" s="84">
        <f t="shared" si="77"/>
        <v>0</v>
      </c>
      <c r="E166" s="84">
        <f t="shared" si="77"/>
        <v>579900</v>
      </c>
      <c r="F166" s="84">
        <f t="shared" si="77"/>
        <v>500</v>
      </c>
      <c r="G166" s="84">
        <f t="shared" si="77"/>
        <v>580400</v>
      </c>
      <c r="H166" s="84">
        <f t="shared" si="77"/>
        <v>0</v>
      </c>
      <c r="I166" s="84">
        <f t="shared" si="77"/>
        <v>0</v>
      </c>
      <c r="J166" s="84">
        <f t="shared" si="77"/>
        <v>469100</v>
      </c>
      <c r="K166" s="84">
        <f t="shared" si="77"/>
        <v>3500</v>
      </c>
      <c r="L166" s="84">
        <f t="shared" si="77"/>
        <v>0</v>
      </c>
      <c r="M166" s="84">
        <f t="shared" si="77"/>
        <v>113500</v>
      </c>
      <c r="N166" s="84">
        <f t="shared" si="77"/>
        <v>0</v>
      </c>
      <c r="O166" s="84">
        <f t="shared" si="77"/>
        <v>0</v>
      </c>
      <c r="P166" s="84">
        <f t="shared" si="77"/>
        <v>0</v>
      </c>
      <c r="Q166" s="84">
        <f t="shared" si="77"/>
        <v>586100</v>
      </c>
      <c r="R166" s="84">
        <f t="shared" si="77"/>
        <v>586100</v>
      </c>
    </row>
    <row r="167" spans="1:18" s="5" customFormat="1" ht="12.75">
      <c r="A167" s="99">
        <v>32</v>
      </c>
      <c r="B167" s="100" t="s">
        <v>28</v>
      </c>
      <c r="C167" s="87">
        <f aca="true" t="shared" si="78" ref="C167:R167">C168+C172+C179+C183</f>
        <v>584100</v>
      </c>
      <c r="D167" s="87">
        <f t="shared" si="78"/>
        <v>0</v>
      </c>
      <c r="E167" s="87">
        <f t="shared" si="78"/>
        <v>576900</v>
      </c>
      <c r="F167" s="87">
        <f t="shared" si="78"/>
        <v>2000</v>
      </c>
      <c r="G167" s="87">
        <f t="shared" si="78"/>
        <v>578900</v>
      </c>
      <c r="H167" s="87">
        <f t="shared" si="78"/>
        <v>0</v>
      </c>
      <c r="I167" s="87">
        <f t="shared" si="78"/>
        <v>0</v>
      </c>
      <c r="J167" s="87">
        <f t="shared" si="78"/>
        <v>467100</v>
      </c>
      <c r="K167" s="87">
        <f t="shared" si="78"/>
        <v>3500</v>
      </c>
      <c r="L167" s="87">
        <f t="shared" si="78"/>
        <v>0</v>
      </c>
      <c r="M167" s="87">
        <f t="shared" si="78"/>
        <v>113500</v>
      </c>
      <c r="N167" s="87">
        <f t="shared" si="78"/>
        <v>0</v>
      </c>
      <c r="O167" s="87">
        <f t="shared" si="78"/>
        <v>0</v>
      </c>
      <c r="P167" s="87">
        <f t="shared" si="78"/>
        <v>0</v>
      </c>
      <c r="Q167" s="87">
        <f t="shared" si="78"/>
        <v>584100</v>
      </c>
      <c r="R167" s="87">
        <f t="shared" si="78"/>
        <v>584100</v>
      </c>
    </row>
    <row r="168" spans="1:18" s="5" customFormat="1" ht="12.75">
      <c r="A168" s="105">
        <v>321</v>
      </c>
      <c r="B168" s="106" t="s">
        <v>29</v>
      </c>
      <c r="C168" s="90">
        <f>SUM(C169:C171)</f>
        <v>2200</v>
      </c>
      <c r="D168" s="90">
        <f aca="true" t="shared" si="79" ref="D168:R168">SUM(D169:D171)</f>
        <v>0</v>
      </c>
      <c r="E168" s="90">
        <f t="shared" si="79"/>
        <v>3000</v>
      </c>
      <c r="F168" s="90">
        <f t="shared" si="79"/>
        <v>-2000</v>
      </c>
      <c r="G168" s="90">
        <f t="shared" si="79"/>
        <v>1000</v>
      </c>
      <c r="H168" s="90">
        <f t="shared" si="79"/>
        <v>0</v>
      </c>
      <c r="I168" s="90">
        <f t="shared" si="79"/>
        <v>0</v>
      </c>
      <c r="J168" s="90">
        <f t="shared" si="79"/>
        <v>2200</v>
      </c>
      <c r="K168" s="90">
        <f t="shared" si="79"/>
        <v>0</v>
      </c>
      <c r="L168" s="90">
        <f t="shared" si="79"/>
        <v>0</v>
      </c>
      <c r="M168" s="90">
        <f t="shared" si="79"/>
        <v>0</v>
      </c>
      <c r="N168" s="90">
        <f t="shared" si="79"/>
        <v>0</v>
      </c>
      <c r="O168" s="90">
        <f t="shared" si="79"/>
        <v>0</v>
      </c>
      <c r="P168" s="90">
        <f t="shared" si="79"/>
        <v>0</v>
      </c>
      <c r="Q168" s="90">
        <f t="shared" si="79"/>
        <v>2200</v>
      </c>
      <c r="R168" s="90">
        <f t="shared" si="79"/>
        <v>2200</v>
      </c>
    </row>
    <row r="169" spans="1:18" s="5" customFormat="1" ht="12.75" hidden="1">
      <c r="A169" s="110">
        <v>3211</v>
      </c>
      <c r="B169" s="92" t="s">
        <v>48</v>
      </c>
      <c r="C169" s="93">
        <f>SUM(H169:O169)</f>
        <v>200</v>
      </c>
      <c r="D169" s="93">
        <v>0</v>
      </c>
      <c r="E169" s="93">
        <v>500</v>
      </c>
      <c r="F169" s="93">
        <v>-300</v>
      </c>
      <c r="G169" s="93">
        <f>E169+F169</f>
        <v>200</v>
      </c>
      <c r="H169" s="93">
        <v>0</v>
      </c>
      <c r="I169" s="93">
        <v>0</v>
      </c>
      <c r="J169" s="93">
        <v>200</v>
      </c>
      <c r="K169" s="93">
        <v>0</v>
      </c>
      <c r="L169" s="93">
        <v>0</v>
      </c>
      <c r="M169" s="93">
        <v>0</v>
      </c>
      <c r="N169" s="93">
        <v>0</v>
      </c>
      <c r="O169" s="93">
        <v>0</v>
      </c>
      <c r="P169" s="93">
        <v>0</v>
      </c>
      <c r="Q169" s="93">
        <f>C169*100%</f>
        <v>200</v>
      </c>
      <c r="R169" s="93">
        <f>C169*100%</f>
        <v>200</v>
      </c>
    </row>
    <row r="170" spans="1:18" s="5" customFormat="1" ht="12.75" hidden="1">
      <c r="A170" s="110">
        <v>3213</v>
      </c>
      <c r="B170" s="111" t="s">
        <v>50</v>
      </c>
      <c r="C170" s="93">
        <f>SUM(H170:O170)</f>
        <v>1500</v>
      </c>
      <c r="D170" s="93">
        <v>0</v>
      </c>
      <c r="E170" s="93">
        <v>1500</v>
      </c>
      <c r="F170" s="93">
        <v>-900</v>
      </c>
      <c r="G170" s="93">
        <f aca="true" t="shared" si="80" ref="G170:G178">E170+F170</f>
        <v>600</v>
      </c>
      <c r="H170" s="93">
        <v>0</v>
      </c>
      <c r="I170" s="93">
        <v>0</v>
      </c>
      <c r="J170" s="93">
        <v>1500</v>
      </c>
      <c r="K170" s="93">
        <v>0</v>
      </c>
      <c r="L170" s="93">
        <v>0</v>
      </c>
      <c r="M170" s="93">
        <v>0</v>
      </c>
      <c r="N170" s="93">
        <v>0</v>
      </c>
      <c r="O170" s="93">
        <v>0</v>
      </c>
      <c r="P170" s="93">
        <v>0</v>
      </c>
      <c r="Q170" s="93">
        <f>C170*100%</f>
        <v>1500</v>
      </c>
      <c r="R170" s="93">
        <f>C170*100%</f>
        <v>1500</v>
      </c>
    </row>
    <row r="171" spans="1:18" s="5" customFormat="1" ht="12.75" hidden="1">
      <c r="A171" s="91">
        <v>3214</v>
      </c>
      <c r="B171" s="92" t="s">
        <v>51</v>
      </c>
      <c r="C171" s="93">
        <f>SUM(H171:O171)</f>
        <v>500</v>
      </c>
      <c r="D171" s="93">
        <v>0</v>
      </c>
      <c r="E171" s="93">
        <v>1000</v>
      </c>
      <c r="F171" s="93">
        <v>-800</v>
      </c>
      <c r="G171" s="93">
        <f t="shared" si="80"/>
        <v>200</v>
      </c>
      <c r="H171" s="93">
        <v>0</v>
      </c>
      <c r="I171" s="93">
        <v>0</v>
      </c>
      <c r="J171" s="93">
        <v>500</v>
      </c>
      <c r="K171" s="93">
        <v>0</v>
      </c>
      <c r="L171" s="93">
        <v>0</v>
      </c>
      <c r="M171" s="93">
        <v>0</v>
      </c>
      <c r="N171" s="93">
        <v>0</v>
      </c>
      <c r="O171" s="93">
        <v>0</v>
      </c>
      <c r="P171" s="93">
        <v>0</v>
      </c>
      <c r="Q171" s="93">
        <f>C171*100%</f>
        <v>500</v>
      </c>
      <c r="R171" s="93">
        <f>C171*100%</f>
        <v>500</v>
      </c>
    </row>
    <row r="172" spans="1:18" ht="12.75">
      <c r="A172" s="105">
        <v>322</v>
      </c>
      <c r="B172" s="106" t="s">
        <v>30</v>
      </c>
      <c r="C172" s="90">
        <f aca="true" t="shared" si="81" ref="C172:O172">SUM(C173:C178)</f>
        <v>552000</v>
      </c>
      <c r="D172" s="90">
        <f t="shared" si="81"/>
        <v>0</v>
      </c>
      <c r="E172" s="90">
        <f t="shared" si="81"/>
        <v>552500</v>
      </c>
      <c r="F172" s="90">
        <f t="shared" si="81"/>
        <v>-4000</v>
      </c>
      <c r="G172" s="90">
        <f t="shared" si="81"/>
        <v>548500</v>
      </c>
      <c r="H172" s="90">
        <f t="shared" si="81"/>
        <v>0</v>
      </c>
      <c r="I172" s="90">
        <f t="shared" si="81"/>
        <v>0</v>
      </c>
      <c r="J172" s="90">
        <f t="shared" si="81"/>
        <v>439500</v>
      </c>
      <c r="K172" s="90">
        <f t="shared" si="81"/>
        <v>3500</v>
      </c>
      <c r="L172" s="90">
        <f t="shared" si="81"/>
        <v>0</v>
      </c>
      <c r="M172" s="90">
        <f t="shared" si="81"/>
        <v>109000</v>
      </c>
      <c r="N172" s="90">
        <f t="shared" si="81"/>
        <v>0</v>
      </c>
      <c r="O172" s="90">
        <f t="shared" si="81"/>
        <v>0</v>
      </c>
      <c r="P172" s="90">
        <v>0</v>
      </c>
      <c r="Q172" s="90">
        <f>SUM(Q173:Q178)</f>
        <v>552000</v>
      </c>
      <c r="R172" s="90">
        <f>SUM(R173:R178)</f>
        <v>552000</v>
      </c>
    </row>
    <row r="173" spans="1:18" ht="12.75" hidden="1">
      <c r="A173" s="91">
        <v>3221</v>
      </c>
      <c r="B173" s="92" t="s">
        <v>52</v>
      </c>
      <c r="C173" s="93">
        <f aca="true" t="shared" si="82" ref="C173:C178">SUM(H173:O173)</f>
        <v>18000</v>
      </c>
      <c r="D173" s="93">
        <v>0</v>
      </c>
      <c r="E173" s="93">
        <v>15000</v>
      </c>
      <c r="F173" s="93">
        <v>1000</v>
      </c>
      <c r="G173" s="93">
        <f t="shared" si="80"/>
        <v>16000</v>
      </c>
      <c r="H173" s="93">
        <v>0</v>
      </c>
      <c r="I173" s="93">
        <v>0</v>
      </c>
      <c r="J173" s="93">
        <v>15000</v>
      </c>
      <c r="K173" s="93">
        <v>0</v>
      </c>
      <c r="L173" s="93">
        <v>0</v>
      </c>
      <c r="M173" s="93">
        <v>3000</v>
      </c>
      <c r="N173" s="93">
        <v>0</v>
      </c>
      <c r="O173" s="93">
        <v>0</v>
      </c>
      <c r="P173" s="93">
        <v>0</v>
      </c>
      <c r="Q173" s="93">
        <f aca="true" t="shared" si="83" ref="Q173:Q178">C173*100%</f>
        <v>18000</v>
      </c>
      <c r="R173" s="93">
        <f aca="true" t="shared" si="84" ref="R173:R178">C173*100%</f>
        <v>18000</v>
      </c>
    </row>
    <row r="174" spans="1:18" ht="12.75" hidden="1">
      <c r="A174" s="91">
        <v>3222</v>
      </c>
      <c r="B174" s="92" t="s">
        <v>53</v>
      </c>
      <c r="C174" s="93">
        <f t="shared" si="82"/>
        <v>487000</v>
      </c>
      <c r="D174" s="93">
        <v>0</v>
      </c>
      <c r="E174" s="93">
        <v>487000</v>
      </c>
      <c r="F174" s="93">
        <v>0</v>
      </c>
      <c r="G174" s="93">
        <f t="shared" si="80"/>
        <v>487000</v>
      </c>
      <c r="H174" s="93">
        <v>0</v>
      </c>
      <c r="I174" s="93">
        <v>0</v>
      </c>
      <c r="J174" s="93">
        <v>385500</v>
      </c>
      <c r="K174" s="93">
        <v>3500</v>
      </c>
      <c r="L174" s="93">
        <v>0</v>
      </c>
      <c r="M174" s="93">
        <v>98000</v>
      </c>
      <c r="N174" s="93">
        <v>0</v>
      </c>
      <c r="O174" s="93">
        <v>0</v>
      </c>
      <c r="P174" s="93">
        <v>0</v>
      </c>
      <c r="Q174" s="93">
        <f t="shared" si="83"/>
        <v>487000</v>
      </c>
      <c r="R174" s="93">
        <f t="shared" si="84"/>
        <v>487000</v>
      </c>
    </row>
    <row r="175" spans="1:18" ht="12.75" hidden="1">
      <c r="A175" s="91">
        <v>3223</v>
      </c>
      <c r="B175" s="92" t="s">
        <v>54</v>
      </c>
      <c r="C175" s="93">
        <f t="shared" si="82"/>
        <v>30000</v>
      </c>
      <c r="D175" s="93">
        <v>0</v>
      </c>
      <c r="E175" s="93">
        <v>30000</v>
      </c>
      <c r="F175" s="93">
        <v>0</v>
      </c>
      <c r="G175" s="93">
        <f t="shared" si="80"/>
        <v>30000</v>
      </c>
      <c r="H175" s="93">
        <v>0</v>
      </c>
      <c r="I175" s="93">
        <v>0</v>
      </c>
      <c r="J175" s="93">
        <v>24000</v>
      </c>
      <c r="K175" s="93">
        <v>0</v>
      </c>
      <c r="L175" s="93">
        <v>0</v>
      </c>
      <c r="M175" s="93">
        <v>6000</v>
      </c>
      <c r="N175" s="93">
        <v>0</v>
      </c>
      <c r="O175" s="93">
        <v>0</v>
      </c>
      <c r="P175" s="93">
        <v>0</v>
      </c>
      <c r="Q175" s="93">
        <f t="shared" si="83"/>
        <v>30000</v>
      </c>
      <c r="R175" s="93">
        <f t="shared" si="84"/>
        <v>30000</v>
      </c>
    </row>
    <row r="176" spans="1:18" ht="14.25" customHeight="1" hidden="1">
      <c r="A176" s="91">
        <v>3224</v>
      </c>
      <c r="B176" s="92" t="s">
        <v>55</v>
      </c>
      <c r="C176" s="93">
        <f t="shared" si="82"/>
        <v>4500</v>
      </c>
      <c r="D176" s="93">
        <v>0</v>
      </c>
      <c r="E176" s="93">
        <v>6500</v>
      </c>
      <c r="F176" s="93">
        <v>-5000</v>
      </c>
      <c r="G176" s="93">
        <f t="shared" si="80"/>
        <v>1500</v>
      </c>
      <c r="H176" s="93">
        <v>0</v>
      </c>
      <c r="I176" s="93">
        <v>0</v>
      </c>
      <c r="J176" s="93">
        <v>4000</v>
      </c>
      <c r="K176" s="93">
        <v>0</v>
      </c>
      <c r="L176" s="93">
        <v>0</v>
      </c>
      <c r="M176" s="93">
        <v>500</v>
      </c>
      <c r="N176" s="93">
        <v>0</v>
      </c>
      <c r="O176" s="93">
        <v>0</v>
      </c>
      <c r="P176" s="93">
        <v>0</v>
      </c>
      <c r="Q176" s="93">
        <f t="shared" si="83"/>
        <v>4500</v>
      </c>
      <c r="R176" s="93">
        <f t="shared" si="84"/>
        <v>4500</v>
      </c>
    </row>
    <row r="177" spans="1:18" ht="12.75" hidden="1">
      <c r="A177" s="91">
        <v>3225</v>
      </c>
      <c r="B177" s="92" t="s">
        <v>56</v>
      </c>
      <c r="C177" s="93">
        <f t="shared" si="82"/>
        <v>6000</v>
      </c>
      <c r="D177" s="93">
        <v>0</v>
      </c>
      <c r="E177" s="93">
        <v>10000</v>
      </c>
      <c r="F177" s="93">
        <v>-2000</v>
      </c>
      <c r="G177" s="93">
        <f t="shared" si="80"/>
        <v>8000</v>
      </c>
      <c r="H177" s="93">
        <v>0</v>
      </c>
      <c r="I177" s="93">
        <v>0</v>
      </c>
      <c r="J177" s="93">
        <v>5000</v>
      </c>
      <c r="K177" s="93">
        <v>0</v>
      </c>
      <c r="L177" s="93">
        <v>0</v>
      </c>
      <c r="M177" s="93">
        <v>1000</v>
      </c>
      <c r="N177" s="93">
        <v>0</v>
      </c>
      <c r="O177" s="93">
        <v>0</v>
      </c>
      <c r="P177" s="93">
        <v>0</v>
      </c>
      <c r="Q177" s="93">
        <f t="shared" si="83"/>
        <v>6000</v>
      </c>
      <c r="R177" s="93">
        <f t="shared" si="84"/>
        <v>6000</v>
      </c>
    </row>
    <row r="178" spans="1:18" ht="12.75" hidden="1">
      <c r="A178" s="91">
        <v>3227</v>
      </c>
      <c r="B178" s="92" t="s">
        <v>57</v>
      </c>
      <c r="C178" s="93">
        <f t="shared" si="82"/>
        <v>6500</v>
      </c>
      <c r="D178" s="93">
        <v>0</v>
      </c>
      <c r="E178" s="93">
        <v>4000</v>
      </c>
      <c r="F178" s="93">
        <v>2000</v>
      </c>
      <c r="G178" s="93">
        <f t="shared" si="80"/>
        <v>6000</v>
      </c>
      <c r="H178" s="93">
        <v>0</v>
      </c>
      <c r="I178" s="93">
        <v>0</v>
      </c>
      <c r="J178" s="93">
        <v>6000</v>
      </c>
      <c r="K178" s="93">
        <v>0</v>
      </c>
      <c r="L178" s="93">
        <v>0</v>
      </c>
      <c r="M178" s="93">
        <v>500</v>
      </c>
      <c r="N178" s="93">
        <v>0</v>
      </c>
      <c r="O178" s="93">
        <v>0</v>
      </c>
      <c r="P178" s="93">
        <v>0</v>
      </c>
      <c r="Q178" s="93">
        <f t="shared" si="83"/>
        <v>6500</v>
      </c>
      <c r="R178" s="93">
        <f t="shared" si="84"/>
        <v>6500</v>
      </c>
    </row>
    <row r="179" spans="1:18" ht="12.75">
      <c r="A179" s="105">
        <v>323</v>
      </c>
      <c r="B179" s="106" t="s">
        <v>31</v>
      </c>
      <c r="C179" s="90">
        <f aca="true" t="shared" si="85" ref="C179:R179">SUM(C180:C182)</f>
        <v>23900</v>
      </c>
      <c r="D179" s="90">
        <f t="shared" si="85"/>
        <v>0</v>
      </c>
      <c r="E179" s="90">
        <f t="shared" si="85"/>
        <v>19400</v>
      </c>
      <c r="F179" s="90">
        <f t="shared" si="85"/>
        <v>4000</v>
      </c>
      <c r="G179" s="90">
        <f t="shared" si="85"/>
        <v>23400</v>
      </c>
      <c r="H179" s="90">
        <f t="shared" si="85"/>
        <v>0</v>
      </c>
      <c r="I179" s="90">
        <f t="shared" si="85"/>
        <v>0</v>
      </c>
      <c r="J179" s="90">
        <f t="shared" si="85"/>
        <v>19400</v>
      </c>
      <c r="K179" s="90">
        <f>SUM(K180:K182)</f>
        <v>0</v>
      </c>
      <c r="L179" s="90">
        <f>SUM(L180:L182)</f>
        <v>0</v>
      </c>
      <c r="M179" s="90">
        <f t="shared" si="85"/>
        <v>4500</v>
      </c>
      <c r="N179" s="90">
        <f t="shared" si="85"/>
        <v>0</v>
      </c>
      <c r="O179" s="90">
        <f t="shared" si="85"/>
        <v>0</v>
      </c>
      <c r="P179" s="90">
        <v>0</v>
      </c>
      <c r="Q179" s="90">
        <f t="shared" si="85"/>
        <v>23900</v>
      </c>
      <c r="R179" s="90">
        <f t="shared" si="85"/>
        <v>23900</v>
      </c>
    </row>
    <row r="180" spans="1:18" ht="12.75" hidden="1">
      <c r="A180" s="91">
        <v>3232</v>
      </c>
      <c r="B180" s="92" t="s">
        <v>59</v>
      </c>
      <c r="C180" s="93">
        <f>SUM(H180:O180)</f>
        <v>11000</v>
      </c>
      <c r="D180" s="93">
        <v>0</v>
      </c>
      <c r="E180" s="93">
        <v>8500</v>
      </c>
      <c r="F180" s="93">
        <v>2500</v>
      </c>
      <c r="G180" s="93">
        <f>E180+F180</f>
        <v>11000</v>
      </c>
      <c r="H180" s="93">
        <v>0</v>
      </c>
      <c r="I180" s="93">
        <v>0</v>
      </c>
      <c r="J180" s="93">
        <v>9000</v>
      </c>
      <c r="K180" s="93">
        <v>0</v>
      </c>
      <c r="L180" s="93">
        <v>0</v>
      </c>
      <c r="M180" s="93">
        <v>2000</v>
      </c>
      <c r="N180" s="93">
        <v>0</v>
      </c>
      <c r="O180" s="93">
        <v>0</v>
      </c>
      <c r="P180" s="93">
        <v>0</v>
      </c>
      <c r="Q180" s="93">
        <f>C180*100%</f>
        <v>11000</v>
      </c>
      <c r="R180" s="93">
        <f>C180*100%</f>
        <v>11000</v>
      </c>
    </row>
    <row r="181" spans="1:18" ht="12.75" hidden="1">
      <c r="A181" s="91">
        <v>3234</v>
      </c>
      <c r="B181" s="92" t="s">
        <v>60</v>
      </c>
      <c r="C181" s="93">
        <f>SUM(H181:O181)</f>
        <v>8500</v>
      </c>
      <c r="D181" s="93">
        <v>0</v>
      </c>
      <c r="E181" s="93">
        <v>6500</v>
      </c>
      <c r="F181" s="93">
        <v>1500</v>
      </c>
      <c r="G181" s="93">
        <f>E181+F181</f>
        <v>8000</v>
      </c>
      <c r="H181" s="93">
        <v>0</v>
      </c>
      <c r="I181" s="93">
        <v>0</v>
      </c>
      <c r="J181" s="93">
        <v>7000</v>
      </c>
      <c r="K181" s="93">
        <v>0</v>
      </c>
      <c r="L181" s="93">
        <v>0</v>
      </c>
      <c r="M181" s="93">
        <v>1500</v>
      </c>
      <c r="N181" s="93">
        <v>0</v>
      </c>
      <c r="O181" s="93">
        <v>0</v>
      </c>
      <c r="P181" s="93">
        <v>0</v>
      </c>
      <c r="Q181" s="93">
        <f>C181*100%</f>
        <v>8500</v>
      </c>
      <c r="R181" s="93">
        <f>C181*100%</f>
        <v>8500</v>
      </c>
    </row>
    <row r="182" spans="1:18" ht="12.75" hidden="1">
      <c r="A182" s="91">
        <v>3236</v>
      </c>
      <c r="B182" s="92" t="s">
        <v>61</v>
      </c>
      <c r="C182" s="93">
        <f>SUM(H182:O182)</f>
        <v>4400</v>
      </c>
      <c r="D182" s="93">
        <v>0</v>
      </c>
      <c r="E182" s="93">
        <v>4400</v>
      </c>
      <c r="F182" s="93">
        <v>0</v>
      </c>
      <c r="G182" s="93">
        <f>E182+F182</f>
        <v>4400</v>
      </c>
      <c r="H182" s="93">
        <v>0</v>
      </c>
      <c r="I182" s="93">
        <v>0</v>
      </c>
      <c r="J182" s="93">
        <v>3400</v>
      </c>
      <c r="K182" s="93">
        <v>0</v>
      </c>
      <c r="L182" s="93">
        <v>0</v>
      </c>
      <c r="M182" s="93">
        <v>1000</v>
      </c>
      <c r="N182" s="93">
        <v>0</v>
      </c>
      <c r="O182" s="93">
        <v>0</v>
      </c>
      <c r="P182" s="93">
        <v>0</v>
      </c>
      <c r="Q182" s="93">
        <f>C182*100%</f>
        <v>4400</v>
      </c>
      <c r="R182" s="93">
        <f>C182*100%</f>
        <v>4400</v>
      </c>
    </row>
    <row r="183" spans="1:18" ht="22.5">
      <c r="A183" s="88">
        <v>329</v>
      </c>
      <c r="B183" s="89" t="s">
        <v>32</v>
      </c>
      <c r="C183" s="90">
        <f>C184</f>
        <v>6000</v>
      </c>
      <c r="D183" s="90">
        <f aca="true" t="shared" si="86" ref="D183:R183">D184</f>
        <v>0</v>
      </c>
      <c r="E183" s="90">
        <f t="shared" si="86"/>
        <v>2000</v>
      </c>
      <c r="F183" s="90">
        <f t="shared" si="86"/>
        <v>4000</v>
      </c>
      <c r="G183" s="90">
        <f t="shared" si="86"/>
        <v>6000</v>
      </c>
      <c r="H183" s="90">
        <f t="shared" si="86"/>
        <v>0</v>
      </c>
      <c r="I183" s="90">
        <f t="shared" si="86"/>
        <v>0</v>
      </c>
      <c r="J183" s="90">
        <f t="shared" si="86"/>
        <v>6000</v>
      </c>
      <c r="K183" s="90">
        <f t="shared" si="86"/>
        <v>0</v>
      </c>
      <c r="L183" s="90">
        <f t="shared" si="86"/>
        <v>0</v>
      </c>
      <c r="M183" s="90">
        <f t="shared" si="86"/>
        <v>0</v>
      </c>
      <c r="N183" s="90">
        <f t="shared" si="86"/>
        <v>0</v>
      </c>
      <c r="O183" s="90">
        <f t="shared" si="86"/>
        <v>0</v>
      </c>
      <c r="P183" s="90">
        <f t="shared" si="86"/>
        <v>0</v>
      </c>
      <c r="Q183" s="90">
        <f t="shared" si="86"/>
        <v>6000</v>
      </c>
      <c r="R183" s="90">
        <f t="shared" si="86"/>
        <v>6000</v>
      </c>
    </row>
    <row r="184" spans="1:18" ht="15" customHeight="1" hidden="1">
      <c r="A184" s="91">
        <v>3299</v>
      </c>
      <c r="B184" s="92" t="s">
        <v>32</v>
      </c>
      <c r="C184" s="93">
        <f>SUM(H184:O184)</f>
        <v>6000</v>
      </c>
      <c r="D184" s="93">
        <v>0</v>
      </c>
      <c r="E184" s="93">
        <v>2000</v>
      </c>
      <c r="F184" s="93">
        <v>4000</v>
      </c>
      <c r="G184" s="93">
        <f>E184+F184</f>
        <v>6000</v>
      </c>
      <c r="H184" s="93">
        <v>0</v>
      </c>
      <c r="I184" s="93">
        <v>0</v>
      </c>
      <c r="J184" s="93">
        <v>6000</v>
      </c>
      <c r="K184" s="93">
        <v>0</v>
      </c>
      <c r="L184" s="93">
        <v>0</v>
      </c>
      <c r="M184" s="93">
        <v>0</v>
      </c>
      <c r="N184" s="93">
        <v>0</v>
      </c>
      <c r="O184" s="93">
        <v>0</v>
      </c>
      <c r="P184" s="93">
        <v>0</v>
      </c>
      <c r="Q184" s="93">
        <f>C184*100%</f>
        <v>6000</v>
      </c>
      <c r="R184" s="93">
        <f>C184*100%</f>
        <v>6000</v>
      </c>
    </row>
    <row r="185" spans="1:18" ht="12.75">
      <c r="A185" s="85">
        <v>34</v>
      </c>
      <c r="B185" s="86" t="s">
        <v>33</v>
      </c>
      <c r="C185" s="87">
        <f aca="true" t="shared" si="87" ref="C185:G186">C186</f>
        <v>2000</v>
      </c>
      <c r="D185" s="87">
        <f t="shared" si="87"/>
        <v>0</v>
      </c>
      <c r="E185" s="87">
        <f t="shared" si="87"/>
        <v>3000</v>
      </c>
      <c r="F185" s="87">
        <f t="shared" si="87"/>
        <v>-1500</v>
      </c>
      <c r="G185" s="87">
        <f t="shared" si="87"/>
        <v>1500</v>
      </c>
      <c r="H185" s="87">
        <f aca="true" t="shared" si="88" ref="H185:R185">H186</f>
        <v>0</v>
      </c>
      <c r="I185" s="87">
        <f t="shared" si="88"/>
        <v>0</v>
      </c>
      <c r="J185" s="87">
        <f t="shared" si="88"/>
        <v>2000</v>
      </c>
      <c r="K185" s="87">
        <f>K186</f>
        <v>0</v>
      </c>
      <c r="L185" s="87">
        <f>L186</f>
        <v>0</v>
      </c>
      <c r="M185" s="87">
        <f>M186</f>
        <v>0</v>
      </c>
      <c r="N185" s="87">
        <f t="shared" si="88"/>
        <v>0</v>
      </c>
      <c r="O185" s="87">
        <f t="shared" si="88"/>
        <v>0</v>
      </c>
      <c r="P185" s="87">
        <v>0</v>
      </c>
      <c r="Q185" s="87">
        <f t="shared" si="88"/>
        <v>2000</v>
      </c>
      <c r="R185" s="87">
        <f t="shared" si="88"/>
        <v>2000</v>
      </c>
    </row>
    <row r="186" spans="1:18" ht="12.75">
      <c r="A186" s="88">
        <v>343</v>
      </c>
      <c r="B186" s="89" t="s">
        <v>34</v>
      </c>
      <c r="C186" s="90">
        <f t="shared" si="87"/>
        <v>2000</v>
      </c>
      <c r="D186" s="90">
        <f t="shared" si="87"/>
        <v>0</v>
      </c>
      <c r="E186" s="90">
        <f t="shared" si="87"/>
        <v>3000</v>
      </c>
      <c r="F186" s="90">
        <f t="shared" si="87"/>
        <v>-1500</v>
      </c>
      <c r="G186" s="90">
        <f t="shared" si="87"/>
        <v>1500</v>
      </c>
      <c r="H186" s="90">
        <f aca="true" t="shared" si="89" ref="H186:R186">H187</f>
        <v>0</v>
      </c>
      <c r="I186" s="90">
        <f t="shared" si="89"/>
        <v>0</v>
      </c>
      <c r="J186" s="90">
        <f t="shared" si="89"/>
        <v>2000</v>
      </c>
      <c r="K186" s="90">
        <f>K187</f>
        <v>0</v>
      </c>
      <c r="L186" s="90">
        <f>L187</f>
        <v>0</v>
      </c>
      <c r="M186" s="90">
        <f t="shared" si="89"/>
        <v>0</v>
      </c>
      <c r="N186" s="90">
        <f t="shared" si="89"/>
        <v>0</v>
      </c>
      <c r="O186" s="90">
        <f t="shared" si="89"/>
        <v>0</v>
      </c>
      <c r="P186" s="90">
        <v>0</v>
      </c>
      <c r="Q186" s="90">
        <f t="shared" si="89"/>
        <v>2000</v>
      </c>
      <c r="R186" s="90">
        <f t="shared" si="89"/>
        <v>2000</v>
      </c>
    </row>
    <row r="187" spans="1:18" ht="12.75" hidden="1">
      <c r="A187" s="91">
        <v>3431</v>
      </c>
      <c r="B187" s="92" t="s">
        <v>71</v>
      </c>
      <c r="C187" s="93">
        <f>SUM(H187:O187)</f>
        <v>2000</v>
      </c>
      <c r="D187" s="93">
        <v>0</v>
      </c>
      <c r="E187" s="93">
        <v>3000</v>
      </c>
      <c r="F187" s="93">
        <v>-1500</v>
      </c>
      <c r="G187" s="93">
        <f>E187+F187</f>
        <v>1500</v>
      </c>
      <c r="H187" s="93">
        <v>0</v>
      </c>
      <c r="I187" s="93">
        <v>0</v>
      </c>
      <c r="J187" s="93">
        <v>2000</v>
      </c>
      <c r="K187" s="93">
        <v>0</v>
      </c>
      <c r="L187" s="93">
        <v>0</v>
      </c>
      <c r="M187" s="93">
        <v>0</v>
      </c>
      <c r="N187" s="93">
        <v>0</v>
      </c>
      <c r="O187" s="93">
        <v>0</v>
      </c>
      <c r="P187" s="93">
        <v>0</v>
      </c>
      <c r="Q187" s="93">
        <f>C187*100%</f>
        <v>2000</v>
      </c>
      <c r="R187" s="93">
        <f>C187*100%</f>
        <v>2000</v>
      </c>
    </row>
    <row r="188" spans="1:18" ht="25.5" customHeight="1">
      <c r="A188" s="163" t="s">
        <v>118</v>
      </c>
      <c r="B188" s="163"/>
      <c r="C188" s="98">
        <f>C189</f>
        <v>29000</v>
      </c>
      <c r="D188" s="103"/>
      <c r="E188" s="98">
        <f>E189</f>
        <v>29000</v>
      </c>
      <c r="F188" s="98">
        <f aca="true" t="shared" si="90" ref="F188:R188">F189</f>
        <v>0</v>
      </c>
      <c r="G188" s="98">
        <f t="shared" si="90"/>
        <v>29000</v>
      </c>
      <c r="H188" s="98">
        <f t="shared" si="90"/>
        <v>0</v>
      </c>
      <c r="I188" s="98">
        <f t="shared" si="90"/>
        <v>0</v>
      </c>
      <c r="J188" s="98">
        <f t="shared" si="90"/>
        <v>0</v>
      </c>
      <c r="K188" s="98">
        <f t="shared" si="90"/>
        <v>0</v>
      </c>
      <c r="L188" s="98">
        <f t="shared" si="90"/>
        <v>0</v>
      </c>
      <c r="M188" s="98">
        <f t="shared" si="90"/>
        <v>0</v>
      </c>
      <c r="N188" s="98">
        <f t="shared" si="90"/>
        <v>29000</v>
      </c>
      <c r="O188" s="98">
        <f t="shared" si="90"/>
        <v>0</v>
      </c>
      <c r="P188" s="98">
        <f t="shared" si="90"/>
        <v>0</v>
      </c>
      <c r="Q188" s="98">
        <f t="shared" si="90"/>
        <v>29000</v>
      </c>
      <c r="R188" s="98">
        <f t="shared" si="90"/>
        <v>29000</v>
      </c>
    </row>
    <row r="189" spans="1:18" ht="12.75">
      <c r="A189" s="101">
        <v>3</v>
      </c>
      <c r="B189" s="102" t="s">
        <v>23</v>
      </c>
      <c r="C189" s="84">
        <f>C190</f>
        <v>29000</v>
      </c>
      <c r="D189" s="112"/>
      <c r="E189" s="84">
        <f>E190</f>
        <v>29000</v>
      </c>
      <c r="F189" s="84">
        <f aca="true" t="shared" si="91" ref="F189:R189">F190</f>
        <v>0</v>
      </c>
      <c r="G189" s="84">
        <f t="shared" si="91"/>
        <v>29000</v>
      </c>
      <c r="H189" s="84">
        <f t="shared" si="91"/>
        <v>0</v>
      </c>
      <c r="I189" s="84">
        <f t="shared" si="91"/>
        <v>0</v>
      </c>
      <c r="J189" s="84">
        <f t="shared" si="91"/>
        <v>0</v>
      </c>
      <c r="K189" s="84">
        <f t="shared" si="91"/>
        <v>0</v>
      </c>
      <c r="L189" s="84">
        <f t="shared" si="91"/>
        <v>0</v>
      </c>
      <c r="M189" s="84">
        <f t="shared" si="91"/>
        <v>0</v>
      </c>
      <c r="N189" s="84">
        <f t="shared" si="91"/>
        <v>29000</v>
      </c>
      <c r="O189" s="84">
        <f t="shared" si="91"/>
        <v>0</v>
      </c>
      <c r="P189" s="84">
        <f t="shared" si="91"/>
        <v>0</v>
      </c>
      <c r="Q189" s="84">
        <f t="shared" si="91"/>
        <v>29000</v>
      </c>
      <c r="R189" s="84">
        <f t="shared" si="91"/>
        <v>29000</v>
      </c>
    </row>
    <row r="190" spans="1:18" ht="12.75">
      <c r="A190" s="99">
        <v>32</v>
      </c>
      <c r="B190" s="100" t="s">
        <v>28</v>
      </c>
      <c r="C190" s="113">
        <f>C191+C194+C198+C201</f>
        <v>29000</v>
      </c>
      <c r="D190" s="93"/>
      <c r="E190" s="87">
        <f>E191+E194+E198+E201</f>
        <v>29000</v>
      </c>
      <c r="F190" s="113">
        <f aca="true" t="shared" si="92" ref="F190:R190">F191+F194+F198+F201</f>
        <v>0</v>
      </c>
      <c r="G190" s="113">
        <f t="shared" si="92"/>
        <v>29000</v>
      </c>
      <c r="H190" s="113">
        <f t="shared" si="92"/>
        <v>0</v>
      </c>
      <c r="I190" s="113">
        <f t="shared" si="92"/>
        <v>0</v>
      </c>
      <c r="J190" s="113">
        <f t="shared" si="92"/>
        <v>0</v>
      </c>
      <c r="K190" s="113">
        <f t="shared" si="92"/>
        <v>0</v>
      </c>
      <c r="L190" s="113">
        <f t="shared" si="92"/>
        <v>0</v>
      </c>
      <c r="M190" s="113">
        <f t="shared" si="92"/>
        <v>0</v>
      </c>
      <c r="N190" s="113">
        <f t="shared" si="92"/>
        <v>29000</v>
      </c>
      <c r="O190" s="113">
        <f t="shared" si="92"/>
        <v>0</v>
      </c>
      <c r="P190" s="113">
        <f t="shared" si="92"/>
        <v>0</v>
      </c>
      <c r="Q190" s="113">
        <f t="shared" si="92"/>
        <v>29000</v>
      </c>
      <c r="R190" s="113">
        <f t="shared" si="92"/>
        <v>29000</v>
      </c>
    </row>
    <row r="191" spans="1:18" ht="12.75">
      <c r="A191" s="105">
        <v>321</v>
      </c>
      <c r="B191" s="106" t="s">
        <v>29</v>
      </c>
      <c r="C191" s="90">
        <f>SUM(C192:C193)</f>
        <v>2000</v>
      </c>
      <c r="D191" s="93"/>
      <c r="E191" s="90">
        <f>SUM(E192:E193)</f>
        <v>2000</v>
      </c>
      <c r="F191" s="90">
        <f aca="true" t="shared" si="93" ref="F191:R191">SUM(F192:F193)</f>
        <v>0</v>
      </c>
      <c r="G191" s="90">
        <f t="shared" si="93"/>
        <v>2000</v>
      </c>
      <c r="H191" s="90">
        <f t="shared" si="93"/>
        <v>0</v>
      </c>
      <c r="I191" s="90">
        <f t="shared" si="93"/>
        <v>0</v>
      </c>
      <c r="J191" s="90">
        <f t="shared" si="93"/>
        <v>0</v>
      </c>
      <c r="K191" s="90">
        <f t="shared" si="93"/>
        <v>0</v>
      </c>
      <c r="L191" s="90">
        <f t="shared" si="93"/>
        <v>0</v>
      </c>
      <c r="M191" s="90">
        <f t="shared" si="93"/>
        <v>0</v>
      </c>
      <c r="N191" s="90">
        <f t="shared" si="93"/>
        <v>2000</v>
      </c>
      <c r="O191" s="90">
        <f t="shared" si="93"/>
        <v>0</v>
      </c>
      <c r="P191" s="90">
        <f t="shared" si="93"/>
        <v>0</v>
      </c>
      <c r="Q191" s="90">
        <f t="shared" si="93"/>
        <v>2000</v>
      </c>
      <c r="R191" s="90">
        <f t="shared" si="93"/>
        <v>2000</v>
      </c>
    </row>
    <row r="192" spans="1:18" ht="0.75" customHeight="1" hidden="1">
      <c r="A192" s="110">
        <v>3211</v>
      </c>
      <c r="B192" s="92" t="s">
        <v>48</v>
      </c>
      <c r="C192" s="93">
        <f>SUM(H192:O192)</f>
        <v>1000</v>
      </c>
      <c r="D192" s="93"/>
      <c r="E192" s="93">
        <v>1000</v>
      </c>
      <c r="F192" s="93">
        <v>0</v>
      </c>
      <c r="G192" s="93">
        <f>E192+F192</f>
        <v>1000</v>
      </c>
      <c r="H192" s="93">
        <v>0</v>
      </c>
      <c r="I192" s="93">
        <v>0</v>
      </c>
      <c r="J192" s="93">
        <v>0</v>
      </c>
      <c r="K192" s="93">
        <v>0</v>
      </c>
      <c r="L192" s="93">
        <v>0</v>
      </c>
      <c r="M192" s="93">
        <v>0</v>
      </c>
      <c r="N192" s="93">
        <v>1000</v>
      </c>
      <c r="O192" s="93">
        <v>0</v>
      </c>
      <c r="P192" s="93">
        <v>0</v>
      </c>
      <c r="Q192" s="93">
        <f>C192*100%</f>
        <v>1000</v>
      </c>
      <c r="R192" s="93">
        <f>C192*100%</f>
        <v>1000</v>
      </c>
    </row>
    <row r="193" spans="1:18" ht="12.75" hidden="1">
      <c r="A193" s="110">
        <v>3213</v>
      </c>
      <c r="B193" s="111" t="s">
        <v>50</v>
      </c>
      <c r="C193" s="93">
        <f>SUM(H193:O193)</f>
        <v>1000</v>
      </c>
      <c r="D193" s="93"/>
      <c r="E193" s="93">
        <v>1000</v>
      </c>
      <c r="F193" s="93">
        <v>0</v>
      </c>
      <c r="G193" s="93">
        <f>E193+F193</f>
        <v>1000</v>
      </c>
      <c r="H193" s="93">
        <v>0</v>
      </c>
      <c r="I193" s="93">
        <v>0</v>
      </c>
      <c r="J193" s="93">
        <v>0</v>
      </c>
      <c r="K193" s="93">
        <v>0</v>
      </c>
      <c r="L193" s="93">
        <v>0</v>
      </c>
      <c r="M193" s="93">
        <v>0</v>
      </c>
      <c r="N193" s="93">
        <v>1000</v>
      </c>
      <c r="O193" s="93">
        <v>0</v>
      </c>
      <c r="P193" s="93">
        <v>0</v>
      </c>
      <c r="Q193" s="93">
        <f>C193*100%</f>
        <v>1000</v>
      </c>
      <c r="R193" s="93">
        <f>C193*100%</f>
        <v>1000</v>
      </c>
    </row>
    <row r="194" spans="1:18" ht="12.75">
      <c r="A194" s="105">
        <v>322</v>
      </c>
      <c r="B194" s="106" t="s">
        <v>30</v>
      </c>
      <c r="C194" s="90">
        <f>SUM(C195:C197)</f>
        <v>10000</v>
      </c>
      <c r="D194" s="93"/>
      <c r="E194" s="90">
        <f>SUM(E195:E197)</f>
        <v>10000</v>
      </c>
      <c r="F194" s="90">
        <f aca="true" t="shared" si="94" ref="F194:R194">SUM(F195:F197)</f>
        <v>0</v>
      </c>
      <c r="G194" s="90">
        <f t="shared" si="94"/>
        <v>10000</v>
      </c>
      <c r="H194" s="90">
        <f t="shared" si="94"/>
        <v>0</v>
      </c>
      <c r="I194" s="90">
        <f t="shared" si="94"/>
        <v>0</v>
      </c>
      <c r="J194" s="90">
        <f t="shared" si="94"/>
        <v>0</v>
      </c>
      <c r="K194" s="90">
        <f t="shared" si="94"/>
        <v>0</v>
      </c>
      <c r="L194" s="90">
        <f t="shared" si="94"/>
        <v>0</v>
      </c>
      <c r="M194" s="90">
        <f t="shared" si="94"/>
        <v>0</v>
      </c>
      <c r="N194" s="90">
        <f t="shared" si="94"/>
        <v>10000</v>
      </c>
      <c r="O194" s="90">
        <f t="shared" si="94"/>
        <v>0</v>
      </c>
      <c r="P194" s="90">
        <f t="shared" si="94"/>
        <v>0</v>
      </c>
      <c r="Q194" s="90">
        <f t="shared" si="94"/>
        <v>10000</v>
      </c>
      <c r="R194" s="90">
        <f t="shared" si="94"/>
        <v>10000</v>
      </c>
    </row>
    <row r="195" spans="1:18" ht="12.75" hidden="1">
      <c r="A195" s="91">
        <v>3221</v>
      </c>
      <c r="B195" s="92" t="s">
        <v>52</v>
      </c>
      <c r="C195" s="93">
        <f>SUM(H195:O195)</f>
        <v>2000</v>
      </c>
      <c r="D195" s="93"/>
      <c r="E195" s="93">
        <v>2000</v>
      </c>
      <c r="F195" s="93">
        <v>0</v>
      </c>
      <c r="G195" s="93">
        <f>E195+F195</f>
        <v>2000</v>
      </c>
      <c r="H195" s="93">
        <v>0</v>
      </c>
      <c r="I195" s="93">
        <v>0</v>
      </c>
      <c r="J195" s="93">
        <v>0</v>
      </c>
      <c r="K195" s="93">
        <v>0</v>
      </c>
      <c r="L195" s="93">
        <v>0</v>
      </c>
      <c r="M195" s="93">
        <v>0</v>
      </c>
      <c r="N195" s="93">
        <v>2000</v>
      </c>
      <c r="O195" s="93">
        <v>0</v>
      </c>
      <c r="P195" s="93">
        <v>0</v>
      </c>
      <c r="Q195" s="93">
        <f>C195*100%</f>
        <v>2000</v>
      </c>
      <c r="R195" s="93">
        <f>C195*100%</f>
        <v>2000</v>
      </c>
    </row>
    <row r="196" spans="1:18" ht="12.75" hidden="1">
      <c r="A196" s="91">
        <v>3225</v>
      </c>
      <c r="B196" s="92" t="s">
        <v>56</v>
      </c>
      <c r="C196" s="93">
        <f>SUM(H196:O196)</f>
        <v>6000</v>
      </c>
      <c r="D196" s="93"/>
      <c r="E196" s="93">
        <v>6000</v>
      </c>
      <c r="F196" s="93">
        <v>0</v>
      </c>
      <c r="G196" s="93">
        <f>E196+F196</f>
        <v>6000</v>
      </c>
      <c r="H196" s="93">
        <v>0</v>
      </c>
      <c r="I196" s="93">
        <v>0</v>
      </c>
      <c r="J196" s="93">
        <v>0</v>
      </c>
      <c r="K196" s="93">
        <v>0</v>
      </c>
      <c r="L196" s="93">
        <v>0</v>
      </c>
      <c r="M196" s="93">
        <v>0</v>
      </c>
      <c r="N196" s="93">
        <v>6000</v>
      </c>
      <c r="O196" s="93">
        <v>0</v>
      </c>
      <c r="P196" s="93">
        <v>0</v>
      </c>
      <c r="Q196" s="93">
        <f>C196*100%</f>
        <v>6000</v>
      </c>
      <c r="R196" s="93">
        <f>C196*100%</f>
        <v>6000</v>
      </c>
    </row>
    <row r="197" spans="1:18" ht="12.75" customHeight="1" hidden="1">
      <c r="A197" s="91">
        <v>3227</v>
      </c>
      <c r="B197" s="92" t="s">
        <v>57</v>
      </c>
      <c r="C197" s="93">
        <f>SUM(H197:O197)</f>
        <v>2000</v>
      </c>
      <c r="D197" s="93"/>
      <c r="E197" s="93">
        <v>2000</v>
      </c>
      <c r="F197" s="93">
        <v>0</v>
      </c>
      <c r="G197" s="93">
        <f>E197+F197</f>
        <v>2000</v>
      </c>
      <c r="H197" s="93">
        <v>0</v>
      </c>
      <c r="I197" s="93">
        <v>0</v>
      </c>
      <c r="J197" s="93">
        <v>0</v>
      </c>
      <c r="K197" s="93">
        <v>0</v>
      </c>
      <c r="L197" s="93">
        <v>0</v>
      </c>
      <c r="M197" s="93">
        <v>0</v>
      </c>
      <c r="N197" s="93">
        <v>2000</v>
      </c>
      <c r="O197" s="93">
        <v>0</v>
      </c>
      <c r="P197" s="93">
        <v>0</v>
      </c>
      <c r="Q197" s="93">
        <f>C197*100%</f>
        <v>2000</v>
      </c>
      <c r="R197" s="93">
        <f>C197*100%</f>
        <v>2000</v>
      </c>
    </row>
    <row r="198" spans="1:18" ht="12.75" customHeight="1">
      <c r="A198" s="88">
        <v>323</v>
      </c>
      <c r="B198" s="89" t="s">
        <v>31</v>
      </c>
      <c r="C198" s="90">
        <f>SUM(C199:C200)</f>
        <v>8000</v>
      </c>
      <c r="D198" s="93"/>
      <c r="E198" s="90">
        <f>SUM(E199:E200)</f>
        <v>8000</v>
      </c>
      <c r="F198" s="90">
        <f aca="true" t="shared" si="95" ref="F198:R198">SUM(F199:F200)</f>
        <v>0</v>
      </c>
      <c r="G198" s="90">
        <f t="shared" si="95"/>
        <v>8000</v>
      </c>
      <c r="H198" s="90">
        <f t="shared" si="95"/>
        <v>0</v>
      </c>
      <c r="I198" s="90">
        <f t="shared" si="95"/>
        <v>0</v>
      </c>
      <c r="J198" s="90">
        <f t="shared" si="95"/>
        <v>0</v>
      </c>
      <c r="K198" s="90">
        <f t="shared" si="95"/>
        <v>0</v>
      </c>
      <c r="L198" s="90">
        <f t="shared" si="95"/>
        <v>0</v>
      </c>
      <c r="M198" s="90">
        <f t="shared" si="95"/>
        <v>0</v>
      </c>
      <c r="N198" s="90">
        <f t="shared" si="95"/>
        <v>8000</v>
      </c>
      <c r="O198" s="90">
        <f t="shared" si="95"/>
        <v>0</v>
      </c>
      <c r="P198" s="90">
        <f t="shared" si="95"/>
        <v>0</v>
      </c>
      <c r="Q198" s="90">
        <f t="shared" si="95"/>
        <v>8000</v>
      </c>
      <c r="R198" s="90">
        <f t="shared" si="95"/>
        <v>8000</v>
      </c>
    </row>
    <row r="199" spans="1:18" ht="12.75" customHeight="1" hidden="1">
      <c r="A199" s="91">
        <v>3237</v>
      </c>
      <c r="B199" s="92" t="s">
        <v>62</v>
      </c>
      <c r="C199" s="93">
        <f>SUM(H199:O199)</f>
        <v>7000</v>
      </c>
      <c r="D199" s="93"/>
      <c r="E199" s="93">
        <v>7000</v>
      </c>
      <c r="F199" s="93">
        <v>0</v>
      </c>
      <c r="G199" s="93">
        <f>E199+F199</f>
        <v>7000</v>
      </c>
      <c r="H199" s="93">
        <v>0</v>
      </c>
      <c r="I199" s="93">
        <v>0</v>
      </c>
      <c r="J199" s="93">
        <v>0</v>
      </c>
      <c r="K199" s="93">
        <v>0</v>
      </c>
      <c r="L199" s="93">
        <v>0</v>
      </c>
      <c r="M199" s="93">
        <v>0</v>
      </c>
      <c r="N199" s="93">
        <v>7000</v>
      </c>
      <c r="O199" s="93">
        <v>0</v>
      </c>
      <c r="P199" s="93">
        <v>0</v>
      </c>
      <c r="Q199" s="93">
        <f>C199*100%</f>
        <v>7000</v>
      </c>
      <c r="R199" s="93">
        <f>C199*100%</f>
        <v>7000</v>
      </c>
    </row>
    <row r="200" spans="1:18" ht="12.75" customHeight="1" hidden="1">
      <c r="A200" s="91">
        <v>3239</v>
      </c>
      <c r="B200" s="92" t="s">
        <v>64</v>
      </c>
      <c r="C200" s="93">
        <f>SUM(H200:O200)</f>
        <v>1000</v>
      </c>
      <c r="D200" s="93"/>
      <c r="E200" s="93">
        <v>1000</v>
      </c>
      <c r="F200" s="93">
        <v>0</v>
      </c>
      <c r="G200" s="93">
        <f>E200+F200</f>
        <v>1000</v>
      </c>
      <c r="H200" s="93">
        <v>0</v>
      </c>
      <c r="I200" s="93">
        <v>0</v>
      </c>
      <c r="J200" s="93">
        <v>0</v>
      </c>
      <c r="K200" s="93">
        <v>0</v>
      </c>
      <c r="L200" s="93">
        <v>0</v>
      </c>
      <c r="M200" s="93">
        <v>0</v>
      </c>
      <c r="N200" s="93">
        <v>1000</v>
      </c>
      <c r="O200" s="93">
        <v>0</v>
      </c>
      <c r="P200" s="93">
        <v>0</v>
      </c>
      <c r="Q200" s="93">
        <f>C200*100%</f>
        <v>1000</v>
      </c>
      <c r="R200" s="93">
        <f>C200*100%</f>
        <v>1000</v>
      </c>
    </row>
    <row r="201" spans="1:18" ht="23.25" customHeight="1">
      <c r="A201" s="88">
        <v>329</v>
      </c>
      <c r="B201" s="89" t="s">
        <v>32</v>
      </c>
      <c r="C201" s="90">
        <f>C202</f>
        <v>9000</v>
      </c>
      <c r="D201" s="93"/>
      <c r="E201" s="90">
        <f>E202</f>
        <v>9000</v>
      </c>
      <c r="F201" s="90">
        <f aca="true" t="shared" si="96" ref="F201:R201">F202</f>
        <v>0</v>
      </c>
      <c r="G201" s="90">
        <f t="shared" si="96"/>
        <v>9000</v>
      </c>
      <c r="H201" s="90">
        <f t="shared" si="96"/>
        <v>0</v>
      </c>
      <c r="I201" s="90">
        <f t="shared" si="96"/>
        <v>0</v>
      </c>
      <c r="J201" s="90">
        <f t="shared" si="96"/>
        <v>0</v>
      </c>
      <c r="K201" s="90">
        <f t="shared" si="96"/>
        <v>0</v>
      </c>
      <c r="L201" s="90">
        <f t="shared" si="96"/>
        <v>0</v>
      </c>
      <c r="M201" s="90">
        <f t="shared" si="96"/>
        <v>0</v>
      </c>
      <c r="N201" s="90">
        <f t="shared" si="96"/>
        <v>9000</v>
      </c>
      <c r="O201" s="90">
        <f t="shared" si="96"/>
        <v>0</v>
      </c>
      <c r="P201" s="90">
        <f t="shared" si="96"/>
        <v>0</v>
      </c>
      <c r="Q201" s="90">
        <f t="shared" si="96"/>
        <v>9000</v>
      </c>
      <c r="R201" s="90">
        <f t="shared" si="96"/>
        <v>9000</v>
      </c>
    </row>
    <row r="202" spans="1:18" ht="12.75" customHeight="1" hidden="1">
      <c r="A202" s="91">
        <v>3299</v>
      </c>
      <c r="B202" s="92" t="s">
        <v>32</v>
      </c>
      <c r="C202" s="93">
        <f>SUM(H202:O202)</f>
        <v>9000</v>
      </c>
      <c r="D202" s="93"/>
      <c r="E202" s="93">
        <v>9000</v>
      </c>
      <c r="F202" s="93">
        <v>0</v>
      </c>
      <c r="G202" s="93">
        <f>E202+F202</f>
        <v>9000</v>
      </c>
      <c r="H202" s="93">
        <v>0</v>
      </c>
      <c r="I202" s="93">
        <v>0</v>
      </c>
      <c r="J202" s="93">
        <v>0</v>
      </c>
      <c r="K202" s="93">
        <v>0</v>
      </c>
      <c r="L202" s="93">
        <v>0</v>
      </c>
      <c r="M202" s="93">
        <v>0</v>
      </c>
      <c r="N202" s="93">
        <v>9000</v>
      </c>
      <c r="O202" s="93">
        <v>0</v>
      </c>
      <c r="P202" s="93"/>
      <c r="Q202" s="93">
        <f>C202*100%</f>
        <v>9000</v>
      </c>
      <c r="R202" s="93">
        <f>C202*100%</f>
        <v>9000</v>
      </c>
    </row>
    <row r="203" spans="1:18" ht="12.75" customHeight="1">
      <c r="A203" s="174" t="s">
        <v>142</v>
      </c>
      <c r="B203" s="175"/>
      <c r="C203" s="98">
        <f>C204</f>
        <v>155400</v>
      </c>
      <c r="D203" s="98">
        <f aca="true" t="shared" si="97" ref="D203:R203">D204</f>
        <v>0</v>
      </c>
      <c r="E203" s="98">
        <f t="shared" si="97"/>
        <v>0</v>
      </c>
      <c r="F203" s="98">
        <f t="shared" si="97"/>
        <v>0</v>
      </c>
      <c r="G203" s="98">
        <f t="shared" si="97"/>
        <v>0</v>
      </c>
      <c r="H203" s="98">
        <f t="shared" si="97"/>
        <v>0</v>
      </c>
      <c r="I203" s="98">
        <f t="shared" si="97"/>
        <v>0</v>
      </c>
      <c r="J203" s="98">
        <f t="shared" si="97"/>
        <v>61160</v>
      </c>
      <c r="K203" s="98">
        <f t="shared" si="97"/>
        <v>2500</v>
      </c>
      <c r="L203" s="98">
        <f t="shared" si="97"/>
        <v>0</v>
      </c>
      <c r="M203" s="98">
        <f t="shared" si="97"/>
        <v>91740</v>
      </c>
      <c r="N203" s="98">
        <f t="shared" si="97"/>
        <v>0</v>
      </c>
      <c r="O203" s="98">
        <f t="shared" si="97"/>
        <v>0</v>
      </c>
      <c r="P203" s="98">
        <f t="shared" si="97"/>
        <v>0</v>
      </c>
      <c r="Q203" s="98">
        <f t="shared" si="97"/>
        <v>155400</v>
      </c>
      <c r="R203" s="98">
        <f t="shared" si="97"/>
        <v>155400</v>
      </c>
    </row>
    <row r="204" spans="1:18" ht="12.75" customHeight="1">
      <c r="A204" s="82">
        <v>3</v>
      </c>
      <c r="B204" s="83" t="s">
        <v>23</v>
      </c>
      <c r="C204" s="84">
        <f aca="true" t="shared" si="98" ref="C204:R204">C205+C214</f>
        <v>155400</v>
      </c>
      <c r="D204" s="84">
        <f t="shared" si="98"/>
        <v>0</v>
      </c>
      <c r="E204" s="84">
        <f t="shared" si="98"/>
        <v>0</v>
      </c>
      <c r="F204" s="84">
        <f t="shared" si="98"/>
        <v>0</v>
      </c>
      <c r="G204" s="84">
        <f t="shared" si="98"/>
        <v>0</v>
      </c>
      <c r="H204" s="84">
        <f t="shared" si="98"/>
        <v>0</v>
      </c>
      <c r="I204" s="84">
        <f t="shared" si="98"/>
        <v>0</v>
      </c>
      <c r="J204" s="84">
        <f t="shared" si="98"/>
        <v>61160</v>
      </c>
      <c r="K204" s="84">
        <f t="shared" si="98"/>
        <v>2500</v>
      </c>
      <c r="L204" s="84">
        <f t="shared" si="98"/>
        <v>0</v>
      </c>
      <c r="M204" s="84">
        <f t="shared" si="98"/>
        <v>91740</v>
      </c>
      <c r="N204" s="84">
        <f t="shared" si="98"/>
        <v>0</v>
      </c>
      <c r="O204" s="84">
        <f t="shared" si="98"/>
        <v>0</v>
      </c>
      <c r="P204" s="84">
        <f t="shared" si="98"/>
        <v>0</v>
      </c>
      <c r="Q204" s="84">
        <f t="shared" si="98"/>
        <v>155400</v>
      </c>
      <c r="R204" s="84">
        <f t="shared" si="98"/>
        <v>155400</v>
      </c>
    </row>
    <row r="205" spans="1:18" ht="12.75" customHeight="1">
      <c r="A205" s="85">
        <v>31</v>
      </c>
      <c r="B205" s="86" t="s">
        <v>24</v>
      </c>
      <c r="C205" s="87">
        <f>C206+C210+C212</f>
        <v>147000</v>
      </c>
      <c r="D205" s="87">
        <f aca="true" t="shared" si="99" ref="D205:R205">D206+D210+D212</f>
        <v>0</v>
      </c>
      <c r="E205" s="87">
        <f t="shared" si="99"/>
        <v>0</v>
      </c>
      <c r="F205" s="87">
        <f t="shared" si="99"/>
        <v>0</v>
      </c>
      <c r="G205" s="87">
        <f t="shared" si="99"/>
        <v>0</v>
      </c>
      <c r="H205" s="87">
        <f t="shared" si="99"/>
        <v>0</v>
      </c>
      <c r="I205" s="87">
        <f t="shared" si="99"/>
        <v>0</v>
      </c>
      <c r="J205" s="87">
        <f t="shared" si="99"/>
        <v>57800</v>
      </c>
      <c r="K205" s="87">
        <f t="shared" si="99"/>
        <v>2500</v>
      </c>
      <c r="L205" s="87">
        <f t="shared" si="99"/>
        <v>0</v>
      </c>
      <c r="M205" s="87">
        <f t="shared" si="99"/>
        <v>86700</v>
      </c>
      <c r="N205" s="87">
        <f t="shared" si="99"/>
        <v>0</v>
      </c>
      <c r="O205" s="87">
        <f t="shared" si="99"/>
        <v>0</v>
      </c>
      <c r="P205" s="87">
        <f t="shared" si="99"/>
        <v>0</v>
      </c>
      <c r="Q205" s="87">
        <f t="shared" si="99"/>
        <v>147000</v>
      </c>
      <c r="R205" s="87">
        <f t="shared" si="99"/>
        <v>147000</v>
      </c>
    </row>
    <row r="206" spans="1:18" ht="12.75" customHeight="1">
      <c r="A206" s="88">
        <v>311</v>
      </c>
      <c r="B206" s="89" t="s">
        <v>25</v>
      </c>
      <c r="C206" s="90">
        <f>SUM(C207:C209)</f>
        <v>124500</v>
      </c>
      <c r="D206" s="90">
        <f aca="true" t="shared" si="100" ref="D206:R206">SUM(D207:D209)</f>
        <v>0</v>
      </c>
      <c r="E206" s="90">
        <f t="shared" si="100"/>
        <v>0</v>
      </c>
      <c r="F206" s="90">
        <f t="shared" si="100"/>
        <v>0</v>
      </c>
      <c r="G206" s="90">
        <f t="shared" si="100"/>
        <v>0</v>
      </c>
      <c r="H206" s="90">
        <f t="shared" si="100"/>
        <v>0</v>
      </c>
      <c r="I206" s="90">
        <f t="shared" si="100"/>
        <v>0</v>
      </c>
      <c r="J206" s="90">
        <f t="shared" si="100"/>
        <v>49800</v>
      </c>
      <c r="K206" s="90">
        <f t="shared" si="100"/>
        <v>0</v>
      </c>
      <c r="L206" s="90">
        <f t="shared" si="100"/>
        <v>0</v>
      </c>
      <c r="M206" s="90">
        <f t="shared" si="100"/>
        <v>74700</v>
      </c>
      <c r="N206" s="90">
        <f t="shared" si="100"/>
        <v>0</v>
      </c>
      <c r="O206" s="90">
        <f t="shared" si="100"/>
        <v>0</v>
      </c>
      <c r="P206" s="90">
        <f t="shared" si="100"/>
        <v>0</v>
      </c>
      <c r="Q206" s="90">
        <f t="shared" si="100"/>
        <v>124500</v>
      </c>
      <c r="R206" s="90">
        <f t="shared" si="100"/>
        <v>124500</v>
      </c>
    </row>
    <row r="207" spans="1:18" ht="12.75" customHeight="1" hidden="1">
      <c r="A207" s="91">
        <v>3111</v>
      </c>
      <c r="B207" s="92" t="s">
        <v>43</v>
      </c>
      <c r="C207" s="93">
        <f>SUM(H207:O207)</f>
        <v>115000</v>
      </c>
      <c r="D207" s="93"/>
      <c r="E207" s="93"/>
      <c r="F207" s="93"/>
      <c r="G207" s="93"/>
      <c r="H207" s="93">
        <v>0</v>
      </c>
      <c r="I207" s="93">
        <v>0</v>
      </c>
      <c r="J207" s="93">
        <v>46000</v>
      </c>
      <c r="K207" s="93">
        <v>0</v>
      </c>
      <c r="L207" s="93">
        <v>0</v>
      </c>
      <c r="M207" s="93">
        <v>69000</v>
      </c>
      <c r="N207" s="93">
        <v>0</v>
      </c>
      <c r="O207" s="93">
        <v>0</v>
      </c>
      <c r="P207" s="93">
        <v>0</v>
      </c>
      <c r="Q207" s="93">
        <f>C207*100%</f>
        <v>115000</v>
      </c>
      <c r="R207" s="93">
        <f>C207*100%</f>
        <v>115000</v>
      </c>
    </row>
    <row r="208" spans="1:18" ht="12.75" customHeight="1" hidden="1">
      <c r="A208" s="91">
        <v>3113</v>
      </c>
      <c r="B208" s="92" t="s">
        <v>44</v>
      </c>
      <c r="C208" s="93">
        <f>SUM(H208:O208)</f>
        <v>6500</v>
      </c>
      <c r="D208" s="93"/>
      <c r="E208" s="93"/>
      <c r="F208" s="93"/>
      <c r="G208" s="93"/>
      <c r="H208" s="93">
        <v>0</v>
      </c>
      <c r="I208" s="93">
        <v>0</v>
      </c>
      <c r="J208" s="93">
        <v>2600</v>
      </c>
      <c r="K208" s="93">
        <v>0</v>
      </c>
      <c r="L208" s="93">
        <v>0</v>
      </c>
      <c r="M208" s="93">
        <v>3900</v>
      </c>
      <c r="N208" s="93">
        <v>0</v>
      </c>
      <c r="O208" s="93">
        <v>0</v>
      </c>
      <c r="P208" s="93">
        <v>0</v>
      </c>
      <c r="Q208" s="93">
        <f>C208*100%</f>
        <v>6500</v>
      </c>
      <c r="R208" s="93">
        <f>C208*100%</f>
        <v>6500</v>
      </c>
    </row>
    <row r="209" spans="1:18" ht="12.75" customHeight="1" hidden="1">
      <c r="A209" s="91">
        <v>3114</v>
      </c>
      <c r="B209" s="92" t="s">
        <v>45</v>
      </c>
      <c r="C209" s="93">
        <f>SUM(H209:O209)</f>
        <v>3000</v>
      </c>
      <c r="D209" s="93"/>
      <c r="E209" s="93"/>
      <c r="F209" s="93"/>
      <c r="G209" s="93"/>
      <c r="H209" s="93">
        <v>0</v>
      </c>
      <c r="I209" s="93">
        <v>0</v>
      </c>
      <c r="J209" s="93">
        <v>1200</v>
      </c>
      <c r="K209" s="93">
        <v>0</v>
      </c>
      <c r="L209" s="93">
        <v>0</v>
      </c>
      <c r="M209" s="93">
        <v>1800</v>
      </c>
      <c r="N209" s="93">
        <v>0</v>
      </c>
      <c r="O209" s="93">
        <v>0</v>
      </c>
      <c r="P209" s="93">
        <v>0</v>
      </c>
      <c r="Q209" s="93">
        <f>C209*100%</f>
        <v>3000</v>
      </c>
      <c r="R209" s="93">
        <f>C209*100%</f>
        <v>3000</v>
      </c>
    </row>
    <row r="210" spans="1:18" ht="12.75" customHeight="1">
      <c r="A210" s="88">
        <v>312</v>
      </c>
      <c r="B210" s="89" t="s">
        <v>26</v>
      </c>
      <c r="C210" s="90">
        <f>C211</f>
        <v>2500</v>
      </c>
      <c r="D210" s="90">
        <f aca="true" t="shared" si="101" ref="D210:P210">D211</f>
        <v>0</v>
      </c>
      <c r="E210" s="90">
        <f t="shared" si="101"/>
        <v>0</v>
      </c>
      <c r="F210" s="90">
        <f t="shared" si="101"/>
        <v>0</v>
      </c>
      <c r="G210" s="90">
        <f t="shared" si="101"/>
        <v>0</v>
      </c>
      <c r="H210" s="90">
        <f t="shared" si="101"/>
        <v>0</v>
      </c>
      <c r="I210" s="90">
        <f t="shared" si="101"/>
        <v>0</v>
      </c>
      <c r="J210" s="90">
        <f t="shared" si="101"/>
        <v>0</v>
      </c>
      <c r="K210" s="90">
        <f t="shared" si="101"/>
        <v>2500</v>
      </c>
      <c r="L210" s="90">
        <f t="shared" si="101"/>
        <v>0</v>
      </c>
      <c r="M210" s="90">
        <f t="shared" si="101"/>
        <v>0</v>
      </c>
      <c r="N210" s="90">
        <f t="shared" si="101"/>
        <v>0</v>
      </c>
      <c r="O210" s="90">
        <f t="shared" si="101"/>
        <v>0</v>
      </c>
      <c r="P210" s="90">
        <f t="shared" si="101"/>
        <v>0</v>
      </c>
      <c r="Q210" s="90">
        <f>Q211</f>
        <v>2500</v>
      </c>
      <c r="R210" s="90">
        <f>R211</f>
        <v>2500</v>
      </c>
    </row>
    <row r="211" spans="1:18" ht="12.75" customHeight="1" hidden="1">
      <c r="A211" s="91">
        <v>3121</v>
      </c>
      <c r="B211" s="92" t="s">
        <v>26</v>
      </c>
      <c r="C211" s="93">
        <f>SUM(H211:O211)</f>
        <v>2500</v>
      </c>
      <c r="D211" s="93"/>
      <c r="E211" s="93"/>
      <c r="F211" s="93"/>
      <c r="G211" s="93"/>
      <c r="H211" s="93">
        <v>0</v>
      </c>
      <c r="I211" s="93">
        <v>0</v>
      </c>
      <c r="J211" s="93">
        <v>0</v>
      </c>
      <c r="K211" s="93">
        <v>2500</v>
      </c>
      <c r="L211" s="93">
        <v>0</v>
      </c>
      <c r="M211" s="93">
        <v>0</v>
      </c>
      <c r="N211" s="93">
        <v>0</v>
      </c>
      <c r="O211" s="93">
        <v>0</v>
      </c>
      <c r="P211" s="93">
        <v>0</v>
      </c>
      <c r="Q211" s="93">
        <f>C211*100%</f>
        <v>2500</v>
      </c>
      <c r="R211" s="93">
        <f>C211*100%</f>
        <v>2500</v>
      </c>
    </row>
    <row r="212" spans="1:18" ht="12.75" customHeight="1">
      <c r="A212" s="88">
        <v>313</v>
      </c>
      <c r="B212" s="89" t="s">
        <v>27</v>
      </c>
      <c r="C212" s="90">
        <f>C213</f>
        <v>20000</v>
      </c>
      <c r="D212" s="90">
        <f aca="true" t="shared" si="102" ref="D212:R212">D213</f>
        <v>0</v>
      </c>
      <c r="E212" s="90">
        <f t="shared" si="102"/>
        <v>0</v>
      </c>
      <c r="F212" s="90">
        <f t="shared" si="102"/>
        <v>0</v>
      </c>
      <c r="G212" s="90">
        <f t="shared" si="102"/>
        <v>0</v>
      </c>
      <c r="H212" s="90">
        <f t="shared" si="102"/>
        <v>0</v>
      </c>
      <c r="I212" s="90">
        <f t="shared" si="102"/>
        <v>0</v>
      </c>
      <c r="J212" s="90">
        <f t="shared" si="102"/>
        <v>8000</v>
      </c>
      <c r="K212" s="90">
        <f t="shared" si="102"/>
        <v>0</v>
      </c>
      <c r="L212" s="90">
        <f t="shared" si="102"/>
        <v>0</v>
      </c>
      <c r="M212" s="90">
        <f t="shared" si="102"/>
        <v>12000</v>
      </c>
      <c r="N212" s="90">
        <f t="shared" si="102"/>
        <v>0</v>
      </c>
      <c r="O212" s="90">
        <f t="shared" si="102"/>
        <v>0</v>
      </c>
      <c r="P212" s="90">
        <f t="shared" si="102"/>
        <v>0</v>
      </c>
      <c r="Q212" s="90">
        <f t="shared" si="102"/>
        <v>20000</v>
      </c>
      <c r="R212" s="90">
        <f t="shared" si="102"/>
        <v>20000</v>
      </c>
    </row>
    <row r="213" spans="1:18" ht="12.75" customHeight="1" hidden="1">
      <c r="A213" s="91">
        <v>3132</v>
      </c>
      <c r="B213" s="92" t="s">
        <v>46</v>
      </c>
      <c r="C213" s="93">
        <f>SUM(H213:O213)</f>
        <v>20000</v>
      </c>
      <c r="D213" s="93"/>
      <c r="E213" s="93"/>
      <c r="F213" s="93"/>
      <c r="G213" s="93"/>
      <c r="H213" s="93">
        <v>0</v>
      </c>
      <c r="I213" s="93">
        <v>0</v>
      </c>
      <c r="J213" s="93">
        <v>8000</v>
      </c>
      <c r="K213" s="93">
        <v>0</v>
      </c>
      <c r="L213" s="93">
        <v>0</v>
      </c>
      <c r="M213" s="93">
        <v>12000</v>
      </c>
      <c r="N213" s="93">
        <v>0</v>
      </c>
      <c r="O213" s="93">
        <v>0</v>
      </c>
      <c r="P213" s="93">
        <v>0</v>
      </c>
      <c r="Q213" s="93">
        <f>C213*100%</f>
        <v>20000</v>
      </c>
      <c r="R213" s="93">
        <f>C213*100%</f>
        <v>20000</v>
      </c>
    </row>
    <row r="214" spans="1:18" ht="12.75" customHeight="1">
      <c r="A214" s="85">
        <v>32</v>
      </c>
      <c r="B214" s="86" t="s">
        <v>28</v>
      </c>
      <c r="C214" s="87">
        <f>C215</f>
        <v>8400</v>
      </c>
      <c r="D214" s="87">
        <f aca="true" t="shared" si="103" ref="D214:R215">D215</f>
        <v>0</v>
      </c>
      <c r="E214" s="87">
        <f t="shared" si="103"/>
        <v>0</v>
      </c>
      <c r="F214" s="87">
        <f t="shared" si="103"/>
        <v>0</v>
      </c>
      <c r="G214" s="87">
        <f t="shared" si="103"/>
        <v>0</v>
      </c>
      <c r="H214" s="87">
        <f t="shared" si="103"/>
        <v>0</v>
      </c>
      <c r="I214" s="87">
        <f t="shared" si="103"/>
        <v>0</v>
      </c>
      <c r="J214" s="87">
        <f t="shared" si="103"/>
        <v>3360</v>
      </c>
      <c r="K214" s="87">
        <f t="shared" si="103"/>
        <v>0</v>
      </c>
      <c r="L214" s="87">
        <f t="shared" si="103"/>
        <v>0</v>
      </c>
      <c r="M214" s="87">
        <f t="shared" si="103"/>
        <v>5040</v>
      </c>
      <c r="N214" s="87">
        <f t="shared" si="103"/>
        <v>0</v>
      </c>
      <c r="O214" s="87">
        <f t="shared" si="103"/>
        <v>0</v>
      </c>
      <c r="P214" s="87">
        <f t="shared" si="103"/>
        <v>0</v>
      </c>
      <c r="Q214" s="87">
        <f t="shared" si="103"/>
        <v>8400</v>
      </c>
      <c r="R214" s="87">
        <f t="shared" si="103"/>
        <v>8400</v>
      </c>
    </row>
    <row r="215" spans="1:18" ht="12" customHeight="1">
      <c r="A215" s="88">
        <v>321</v>
      </c>
      <c r="B215" s="89" t="s">
        <v>29</v>
      </c>
      <c r="C215" s="90">
        <f>C216</f>
        <v>8400</v>
      </c>
      <c r="D215" s="90">
        <f t="shared" si="103"/>
        <v>0</v>
      </c>
      <c r="E215" s="90">
        <f t="shared" si="103"/>
        <v>0</v>
      </c>
      <c r="F215" s="90">
        <f t="shared" si="103"/>
        <v>0</v>
      </c>
      <c r="G215" s="90">
        <f t="shared" si="103"/>
        <v>0</v>
      </c>
      <c r="H215" s="90">
        <f t="shared" si="103"/>
        <v>0</v>
      </c>
      <c r="I215" s="90">
        <f t="shared" si="103"/>
        <v>0</v>
      </c>
      <c r="J215" s="90">
        <f t="shared" si="103"/>
        <v>3360</v>
      </c>
      <c r="K215" s="90">
        <f t="shared" si="103"/>
        <v>0</v>
      </c>
      <c r="L215" s="90">
        <f t="shared" si="103"/>
        <v>0</v>
      </c>
      <c r="M215" s="90">
        <f t="shared" si="103"/>
        <v>5040</v>
      </c>
      <c r="N215" s="90">
        <f t="shared" si="103"/>
        <v>0</v>
      </c>
      <c r="O215" s="90">
        <f t="shared" si="103"/>
        <v>0</v>
      </c>
      <c r="P215" s="90">
        <f t="shared" si="103"/>
        <v>0</v>
      </c>
      <c r="Q215" s="90">
        <f t="shared" si="103"/>
        <v>8400</v>
      </c>
      <c r="R215" s="90">
        <f t="shared" si="103"/>
        <v>8400</v>
      </c>
    </row>
    <row r="216" spans="1:18" ht="12.75" customHeight="1" hidden="1">
      <c r="A216" s="91">
        <v>3212</v>
      </c>
      <c r="B216" s="92" t="s">
        <v>49</v>
      </c>
      <c r="C216" s="93">
        <f>SUM(H216:O216)</f>
        <v>8400</v>
      </c>
      <c r="D216" s="93"/>
      <c r="E216" s="93"/>
      <c r="F216" s="93"/>
      <c r="G216" s="93"/>
      <c r="H216" s="93">
        <v>0</v>
      </c>
      <c r="I216" s="93">
        <v>0</v>
      </c>
      <c r="J216" s="93">
        <v>3360</v>
      </c>
      <c r="K216" s="93">
        <v>0</v>
      </c>
      <c r="L216" s="93">
        <v>0</v>
      </c>
      <c r="M216" s="93">
        <v>5040</v>
      </c>
      <c r="N216" s="93">
        <v>0</v>
      </c>
      <c r="O216" s="93">
        <v>0</v>
      </c>
      <c r="P216" s="93">
        <v>0</v>
      </c>
      <c r="Q216" s="93">
        <f>C216*100%</f>
        <v>8400</v>
      </c>
      <c r="R216" s="93">
        <f>C216*100%</f>
        <v>8400</v>
      </c>
    </row>
    <row r="217" spans="1:18" ht="24.75" customHeight="1">
      <c r="A217" s="181" t="s">
        <v>119</v>
      </c>
      <c r="B217" s="181"/>
      <c r="C217" s="98">
        <f>C218</f>
        <v>11000</v>
      </c>
      <c r="D217" s="103"/>
      <c r="E217" s="98">
        <f>E218</f>
        <v>30000</v>
      </c>
      <c r="F217" s="98">
        <f aca="true" t="shared" si="104" ref="F217:R217">F218</f>
        <v>-4000</v>
      </c>
      <c r="G217" s="98">
        <f t="shared" si="104"/>
        <v>26000</v>
      </c>
      <c r="H217" s="98">
        <f t="shared" si="104"/>
        <v>0</v>
      </c>
      <c r="I217" s="98">
        <f t="shared" si="104"/>
        <v>1000</v>
      </c>
      <c r="J217" s="98">
        <f t="shared" si="104"/>
        <v>0</v>
      </c>
      <c r="K217" s="98">
        <f t="shared" si="104"/>
        <v>0</v>
      </c>
      <c r="L217" s="98">
        <f t="shared" si="104"/>
        <v>10000</v>
      </c>
      <c r="M217" s="98">
        <f t="shared" si="104"/>
        <v>0</v>
      </c>
      <c r="N217" s="98">
        <f t="shared" si="104"/>
        <v>0</v>
      </c>
      <c r="O217" s="98">
        <f t="shared" si="104"/>
        <v>0</v>
      </c>
      <c r="P217" s="98">
        <f t="shared" si="104"/>
        <v>0</v>
      </c>
      <c r="Q217" s="98">
        <f t="shared" si="104"/>
        <v>11000</v>
      </c>
      <c r="R217" s="98">
        <f t="shared" si="104"/>
        <v>11000</v>
      </c>
    </row>
    <row r="218" spans="1:18" ht="12.75" customHeight="1">
      <c r="A218" s="101">
        <v>3</v>
      </c>
      <c r="B218" s="102" t="s">
        <v>23</v>
      </c>
      <c r="C218" s="84">
        <f aca="true" t="shared" si="105" ref="C218:R219">C219</f>
        <v>11000</v>
      </c>
      <c r="D218" s="93"/>
      <c r="E218" s="84">
        <f t="shared" si="105"/>
        <v>30000</v>
      </c>
      <c r="F218" s="84">
        <f t="shared" si="105"/>
        <v>-4000</v>
      </c>
      <c r="G218" s="84">
        <f t="shared" si="105"/>
        <v>26000</v>
      </c>
      <c r="H218" s="84">
        <f t="shared" si="105"/>
        <v>0</v>
      </c>
      <c r="I218" s="84">
        <f t="shared" si="105"/>
        <v>1000</v>
      </c>
      <c r="J218" s="84">
        <f t="shared" si="105"/>
        <v>0</v>
      </c>
      <c r="K218" s="84">
        <f t="shared" si="105"/>
        <v>0</v>
      </c>
      <c r="L218" s="84">
        <f t="shared" si="105"/>
        <v>10000</v>
      </c>
      <c r="M218" s="84">
        <f t="shared" si="105"/>
        <v>0</v>
      </c>
      <c r="N218" s="84">
        <f t="shared" si="105"/>
        <v>0</v>
      </c>
      <c r="O218" s="84">
        <f t="shared" si="105"/>
        <v>0</v>
      </c>
      <c r="P218" s="84">
        <f t="shared" si="105"/>
        <v>0</v>
      </c>
      <c r="Q218" s="84">
        <f t="shared" si="105"/>
        <v>11000</v>
      </c>
      <c r="R218" s="84">
        <f t="shared" si="105"/>
        <v>11000</v>
      </c>
    </row>
    <row r="219" spans="1:18" ht="12.75" customHeight="1">
      <c r="A219" s="99">
        <v>32</v>
      </c>
      <c r="B219" s="100" t="s">
        <v>28</v>
      </c>
      <c r="C219" s="87">
        <f t="shared" si="105"/>
        <v>11000</v>
      </c>
      <c r="D219" s="93"/>
      <c r="E219" s="87">
        <f>E220</f>
        <v>30000</v>
      </c>
      <c r="F219" s="87">
        <f t="shared" si="105"/>
        <v>-4000</v>
      </c>
      <c r="G219" s="87">
        <f t="shared" si="105"/>
        <v>26000</v>
      </c>
      <c r="H219" s="87">
        <f t="shared" si="105"/>
        <v>0</v>
      </c>
      <c r="I219" s="87">
        <f t="shared" si="105"/>
        <v>1000</v>
      </c>
      <c r="J219" s="87">
        <f t="shared" si="105"/>
        <v>0</v>
      </c>
      <c r="K219" s="87">
        <f t="shared" si="105"/>
        <v>0</v>
      </c>
      <c r="L219" s="87">
        <f t="shared" si="105"/>
        <v>10000</v>
      </c>
      <c r="M219" s="87">
        <f t="shared" si="105"/>
        <v>0</v>
      </c>
      <c r="N219" s="87">
        <f t="shared" si="105"/>
        <v>0</v>
      </c>
      <c r="O219" s="87">
        <f t="shared" si="105"/>
        <v>0</v>
      </c>
      <c r="P219" s="87">
        <f t="shared" si="105"/>
        <v>0</v>
      </c>
      <c r="Q219" s="87">
        <f t="shared" si="105"/>
        <v>11000</v>
      </c>
      <c r="R219" s="87">
        <f t="shared" si="105"/>
        <v>11000</v>
      </c>
    </row>
    <row r="220" spans="1:18" ht="22.5" customHeight="1">
      <c r="A220" s="88">
        <v>324</v>
      </c>
      <c r="B220" s="89" t="s">
        <v>65</v>
      </c>
      <c r="C220" s="90">
        <f aca="true" t="shared" si="106" ref="C220:R220">C221</f>
        <v>11000</v>
      </c>
      <c r="D220" s="93"/>
      <c r="E220" s="90">
        <f t="shared" si="106"/>
        <v>30000</v>
      </c>
      <c r="F220" s="90">
        <f t="shared" si="106"/>
        <v>-4000</v>
      </c>
      <c r="G220" s="90">
        <f t="shared" si="106"/>
        <v>26000</v>
      </c>
      <c r="H220" s="90">
        <f t="shared" si="106"/>
        <v>0</v>
      </c>
      <c r="I220" s="90">
        <f t="shared" si="106"/>
        <v>1000</v>
      </c>
      <c r="J220" s="90">
        <f t="shared" si="106"/>
        <v>0</v>
      </c>
      <c r="K220" s="90">
        <f t="shared" si="106"/>
        <v>0</v>
      </c>
      <c r="L220" s="90">
        <f t="shared" si="106"/>
        <v>10000</v>
      </c>
      <c r="M220" s="90">
        <f t="shared" si="106"/>
        <v>0</v>
      </c>
      <c r="N220" s="90">
        <f t="shared" si="106"/>
        <v>0</v>
      </c>
      <c r="O220" s="90">
        <f t="shared" si="106"/>
        <v>0</v>
      </c>
      <c r="P220" s="90">
        <f t="shared" si="106"/>
        <v>0</v>
      </c>
      <c r="Q220" s="90">
        <f t="shared" si="106"/>
        <v>11000</v>
      </c>
      <c r="R220" s="90">
        <f t="shared" si="106"/>
        <v>11000</v>
      </c>
    </row>
    <row r="221" spans="1:18" ht="27" customHeight="1" hidden="1">
      <c r="A221" s="91">
        <v>3241</v>
      </c>
      <c r="B221" s="92" t="s">
        <v>66</v>
      </c>
      <c r="C221" s="93">
        <f>SUM(H221:O221)</f>
        <v>11000</v>
      </c>
      <c r="D221" s="93"/>
      <c r="E221" s="93">
        <v>30000</v>
      </c>
      <c r="F221" s="93">
        <v>-4000</v>
      </c>
      <c r="G221" s="93">
        <f>E221+F221</f>
        <v>26000</v>
      </c>
      <c r="H221" s="93">
        <v>0</v>
      </c>
      <c r="I221" s="93">
        <v>1000</v>
      </c>
      <c r="J221" s="93">
        <v>0</v>
      </c>
      <c r="K221" s="93">
        <v>0</v>
      </c>
      <c r="L221" s="93">
        <v>10000</v>
      </c>
      <c r="M221" s="93">
        <v>0</v>
      </c>
      <c r="N221" s="93">
        <v>0</v>
      </c>
      <c r="O221" s="93">
        <v>0</v>
      </c>
      <c r="P221" s="93">
        <v>0</v>
      </c>
      <c r="Q221" s="93">
        <f>C221*100%</f>
        <v>11000</v>
      </c>
      <c r="R221" s="93">
        <f>C221*100%</f>
        <v>11000</v>
      </c>
    </row>
    <row r="222" spans="1:18" s="5" customFormat="1" ht="12.75">
      <c r="A222" s="107" t="s">
        <v>120</v>
      </c>
      <c r="B222" s="108"/>
      <c r="C222" s="98">
        <f aca="true" t="shared" si="107" ref="C222:G223">C223</f>
        <v>65500</v>
      </c>
      <c r="D222" s="98">
        <f t="shared" si="107"/>
        <v>6000</v>
      </c>
      <c r="E222" s="98">
        <f t="shared" si="107"/>
        <v>64500</v>
      </c>
      <c r="F222" s="98">
        <f t="shared" si="107"/>
        <v>66400</v>
      </c>
      <c r="G222" s="98">
        <f t="shared" si="107"/>
        <v>130900</v>
      </c>
      <c r="H222" s="98">
        <f aca="true" t="shared" si="108" ref="H222:R222">H223</f>
        <v>0</v>
      </c>
      <c r="I222" s="98">
        <f t="shared" si="108"/>
        <v>32500</v>
      </c>
      <c r="J222" s="98">
        <f t="shared" si="108"/>
        <v>10000</v>
      </c>
      <c r="K222" s="98">
        <f>K223</f>
        <v>10000</v>
      </c>
      <c r="L222" s="98">
        <f>L223</f>
        <v>0</v>
      </c>
      <c r="M222" s="98">
        <f t="shared" si="108"/>
        <v>0</v>
      </c>
      <c r="N222" s="98">
        <f t="shared" si="108"/>
        <v>10000</v>
      </c>
      <c r="O222" s="98">
        <f t="shared" si="108"/>
        <v>3000</v>
      </c>
      <c r="P222" s="98">
        <v>0</v>
      </c>
      <c r="Q222" s="98">
        <f t="shared" si="108"/>
        <v>65500</v>
      </c>
      <c r="R222" s="98">
        <f t="shared" si="108"/>
        <v>65500</v>
      </c>
    </row>
    <row r="223" spans="1:18" s="5" customFormat="1" ht="22.5">
      <c r="A223" s="82">
        <v>4</v>
      </c>
      <c r="B223" s="83" t="s">
        <v>36</v>
      </c>
      <c r="C223" s="84">
        <f t="shared" si="107"/>
        <v>65500</v>
      </c>
      <c r="D223" s="84">
        <f t="shared" si="107"/>
        <v>6000</v>
      </c>
      <c r="E223" s="84">
        <f t="shared" si="107"/>
        <v>64500</v>
      </c>
      <c r="F223" s="84">
        <f t="shared" si="107"/>
        <v>66400</v>
      </c>
      <c r="G223" s="84">
        <f t="shared" si="107"/>
        <v>130900</v>
      </c>
      <c r="H223" s="84">
        <f aca="true" t="shared" si="109" ref="H223:Q223">H224</f>
        <v>0</v>
      </c>
      <c r="I223" s="84">
        <f t="shared" si="109"/>
        <v>32500</v>
      </c>
      <c r="J223" s="84">
        <f t="shared" si="109"/>
        <v>10000</v>
      </c>
      <c r="K223" s="84">
        <f>K224</f>
        <v>10000</v>
      </c>
      <c r="L223" s="84">
        <f>L224</f>
        <v>0</v>
      </c>
      <c r="M223" s="84">
        <f t="shared" si="109"/>
        <v>0</v>
      </c>
      <c r="N223" s="84">
        <f t="shared" si="109"/>
        <v>10000</v>
      </c>
      <c r="O223" s="84">
        <f>O224</f>
        <v>3000</v>
      </c>
      <c r="P223" s="84">
        <v>0</v>
      </c>
      <c r="Q223" s="84">
        <f t="shared" si="109"/>
        <v>65500</v>
      </c>
      <c r="R223" s="84">
        <f>R224</f>
        <v>65500</v>
      </c>
    </row>
    <row r="224" spans="1:18" s="5" customFormat="1" ht="22.5">
      <c r="A224" s="85">
        <v>42</v>
      </c>
      <c r="B224" s="86" t="s">
        <v>37</v>
      </c>
      <c r="C224" s="87">
        <f>C225+C231</f>
        <v>65500</v>
      </c>
      <c r="D224" s="87">
        <f>D225+D231</f>
        <v>6000</v>
      </c>
      <c r="E224" s="87">
        <f>E225+E231</f>
        <v>64500</v>
      </c>
      <c r="F224" s="87">
        <f>F225+F231</f>
        <v>66400</v>
      </c>
      <c r="G224" s="87">
        <f>G225+G231</f>
        <v>130900</v>
      </c>
      <c r="H224" s="87">
        <f aca="true" t="shared" si="110" ref="H224:N224">H225+H231</f>
        <v>0</v>
      </c>
      <c r="I224" s="87">
        <f t="shared" si="110"/>
        <v>32500</v>
      </c>
      <c r="J224" s="87">
        <f t="shared" si="110"/>
        <v>10000</v>
      </c>
      <c r="K224" s="87">
        <f>K225+K231</f>
        <v>10000</v>
      </c>
      <c r="L224" s="87">
        <f>L225+L231</f>
        <v>0</v>
      </c>
      <c r="M224" s="87">
        <f t="shared" si="110"/>
        <v>0</v>
      </c>
      <c r="N224" s="87">
        <f t="shared" si="110"/>
        <v>10000</v>
      </c>
      <c r="O224" s="87">
        <f>O225+O231</f>
        <v>3000</v>
      </c>
      <c r="P224" s="87">
        <v>0</v>
      </c>
      <c r="Q224" s="87">
        <f>Q225+Q231</f>
        <v>65500</v>
      </c>
      <c r="R224" s="87">
        <f>R225+R231</f>
        <v>65500</v>
      </c>
    </row>
    <row r="225" spans="1:18" ht="12.75">
      <c r="A225" s="88">
        <v>422</v>
      </c>
      <c r="B225" s="89" t="s">
        <v>35</v>
      </c>
      <c r="C225" s="90">
        <f>SUM(C226:C230)</f>
        <v>53500</v>
      </c>
      <c r="D225" s="90">
        <f aca="true" t="shared" si="111" ref="D225:R225">SUM(D226:D230)</f>
        <v>0</v>
      </c>
      <c r="E225" s="90">
        <f t="shared" si="111"/>
        <v>46500</v>
      </c>
      <c r="F225" s="90">
        <f t="shared" si="111"/>
        <v>66400</v>
      </c>
      <c r="G225" s="90">
        <f t="shared" si="111"/>
        <v>112900</v>
      </c>
      <c r="H225" s="90">
        <f t="shared" si="111"/>
        <v>0</v>
      </c>
      <c r="I225" s="90">
        <f t="shared" si="111"/>
        <v>29500</v>
      </c>
      <c r="J225" s="90">
        <f t="shared" si="111"/>
        <v>8000</v>
      </c>
      <c r="K225" s="90">
        <f t="shared" si="111"/>
        <v>3000</v>
      </c>
      <c r="L225" s="90">
        <f t="shared" si="111"/>
        <v>0</v>
      </c>
      <c r="M225" s="90">
        <f t="shared" si="111"/>
        <v>0</v>
      </c>
      <c r="N225" s="90">
        <f t="shared" si="111"/>
        <v>10000</v>
      </c>
      <c r="O225" s="90">
        <f t="shared" si="111"/>
        <v>3000</v>
      </c>
      <c r="P225" s="90">
        <f t="shared" si="111"/>
        <v>0</v>
      </c>
      <c r="Q225" s="90">
        <f t="shared" si="111"/>
        <v>53500</v>
      </c>
      <c r="R225" s="90">
        <f t="shared" si="111"/>
        <v>53500</v>
      </c>
    </row>
    <row r="226" spans="1:18" ht="12.75" hidden="1">
      <c r="A226" s="91">
        <v>4221</v>
      </c>
      <c r="B226" s="92" t="s">
        <v>72</v>
      </c>
      <c r="C226" s="93">
        <f>SUM(H226:O226)</f>
        <v>30000</v>
      </c>
      <c r="D226" s="93">
        <v>0</v>
      </c>
      <c r="E226" s="93">
        <v>29000</v>
      </c>
      <c r="F226" s="93">
        <v>68400</v>
      </c>
      <c r="G226" s="93">
        <f>E226+F226</f>
        <v>97400</v>
      </c>
      <c r="H226" s="93">
        <v>0</v>
      </c>
      <c r="I226" s="93">
        <v>19000</v>
      </c>
      <c r="J226" s="93">
        <v>0</v>
      </c>
      <c r="K226" s="93">
        <v>3000</v>
      </c>
      <c r="L226" s="93">
        <v>0</v>
      </c>
      <c r="M226" s="93">
        <v>0</v>
      </c>
      <c r="N226" s="93">
        <v>5000</v>
      </c>
      <c r="O226" s="93">
        <v>3000</v>
      </c>
      <c r="P226" s="93">
        <v>0</v>
      </c>
      <c r="Q226" s="93">
        <f>C226*100%</f>
        <v>30000</v>
      </c>
      <c r="R226" s="93">
        <f>C226*100%</f>
        <v>30000</v>
      </c>
    </row>
    <row r="227" spans="1:18" ht="12.75" hidden="1">
      <c r="A227" s="91">
        <v>4222</v>
      </c>
      <c r="B227" s="92" t="s">
        <v>73</v>
      </c>
      <c r="C227" s="93">
        <f>SUM(H227:O227)</f>
        <v>500</v>
      </c>
      <c r="D227" s="93">
        <v>0</v>
      </c>
      <c r="E227" s="93">
        <v>500</v>
      </c>
      <c r="F227" s="93">
        <v>0</v>
      </c>
      <c r="G227" s="93">
        <f>E227+F227</f>
        <v>500</v>
      </c>
      <c r="H227" s="93">
        <v>0</v>
      </c>
      <c r="I227" s="93">
        <v>500</v>
      </c>
      <c r="J227" s="93">
        <v>0</v>
      </c>
      <c r="K227" s="93">
        <v>0</v>
      </c>
      <c r="L227" s="93">
        <v>0</v>
      </c>
      <c r="M227" s="93">
        <v>0</v>
      </c>
      <c r="N227" s="93">
        <v>0</v>
      </c>
      <c r="O227" s="93">
        <v>0</v>
      </c>
      <c r="P227" s="93">
        <v>0</v>
      </c>
      <c r="Q227" s="93">
        <f>C227*100%</f>
        <v>500</v>
      </c>
      <c r="R227" s="93">
        <f>C227*100%</f>
        <v>500</v>
      </c>
    </row>
    <row r="228" spans="1:18" ht="12.75" hidden="1">
      <c r="A228" s="91">
        <v>4223</v>
      </c>
      <c r="B228" s="92" t="s">
        <v>98</v>
      </c>
      <c r="C228" s="93">
        <f>SUM(H228:O228)</f>
        <v>1000</v>
      </c>
      <c r="D228" s="93">
        <v>0</v>
      </c>
      <c r="E228" s="93">
        <v>5000</v>
      </c>
      <c r="F228" s="93">
        <v>-4500</v>
      </c>
      <c r="G228" s="93">
        <f>E228+F228</f>
        <v>500</v>
      </c>
      <c r="H228" s="93">
        <v>0</v>
      </c>
      <c r="I228" s="93">
        <v>1000</v>
      </c>
      <c r="J228" s="93">
        <v>0</v>
      </c>
      <c r="K228" s="93">
        <v>0</v>
      </c>
      <c r="L228" s="93">
        <v>0</v>
      </c>
      <c r="M228" s="93">
        <v>0</v>
      </c>
      <c r="N228" s="93">
        <v>0</v>
      </c>
      <c r="O228" s="93">
        <v>0</v>
      </c>
      <c r="P228" s="93">
        <v>0</v>
      </c>
      <c r="Q228" s="93">
        <f>C228*100%</f>
        <v>1000</v>
      </c>
      <c r="R228" s="93">
        <f>C228*100%</f>
        <v>1000</v>
      </c>
    </row>
    <row r="229" spans="1:18" ht="12.75" hidden="1">
      <c r="A229" s="91">
        <v>4226</v>
      </c>
      <c r="B229" s="92" t="s">
        <v>131</v>
      </c>
      <c r="C229" s="93">
        <f>SUM(H229:O229)</f>
        <v>7000</v>
      </c>
      <c r="D229" s="93"/>
      <c r="E229" s="93"/>
      <c r="F229" s="93"/>
      <c r="G229" s="93"/>
      <c r="H229" s="93">
        <v>0</v>
      </c>
      <c r="I229" s="93">
        <v>2000</v>
      </c>
      <c r="J229" s="93">
        <v>0</v>
      </c>
      <c r="K229" s="93">
        <v>0</v>
      </c>
      <c r="L229" s="93">
        <v>0</v>
      </c>
      <c r="M229" s="93">
        <v>0</v>
      </c>
      <c r="N229" s="93">
        <v>5000</v>
      </c>
      <c r="O229" s="93">
        <v>0</v>
      </c>
      <c r="P229" s="93">
        <v>0</v>
      </c>
      <c r="Q229" s="93">
        <f>C229*100%</f>
        <v>7000</v>
      </c>
      <c r="R229" s="93">
        <f>C229*100%</f>
        <v>7000</v>
      </c>
    </row>
    <row r="230" spans="1:18" s="5" customFormat="1" ht="22.5" hidden="1">
      <c r="A230" s="91">
        <v>4227</v>
      </c>
      <c r="B230" s="92" t="s">
        <v>74</v>
      </c>
      <c r="C230" s="93">
        <f>SUM(H230:O230)</f>
        <v>15000</v>
      </c>
      <c r="D230" s="93">
        <v>0</v>
      </c>
      <c r="E230" s="93">
        <v>12000</v>
      </c>
      <c r="F230" s="93">
        <v>2500</v>
      </c>
      <c r="G230" s="93">
        <f>E230+F230</f>
        <v>14500</v>
      </c>
      <c r="H230" s="93">
        <v>0</v>
      </c>
      <c r="I230" s="93">
        <v>7000</v>
      </c>
      <c r="J230" s="93">
        <v>8000</v>
      </c>
      <c r="K230" s="93">
        <v>0</v>
      </c>
      <c r="L230" s="93">
        <v>0</v>
      </c>
      <c r="M230" s="93">
        <v>0</v>
      </c>
      <c r="N230" s="93">
        <v>0</v>
      </c>
      <c r="O230" s="93">
        <v>0</v>
      </c>
      <c r="P230" s="93">
        <v>0</v>
      </c>
      <c r="Q230" s="93">
        <f>C230*100%</f>
        <v>15000</v>
      </c>
      <c r="R230" s="93">
        <f>C230*100%</f>
        <v>15000</v>
      </c>
    </row>
    <row r="231" spans="1:18" ht="22.5">
      <c r="A231" s="88">
        <v>424</v>
      </c>
      <c r="B231" s="89" t="s">
        <v>38</v>
      </c>
      <c r="C231" s="90">
        <f>C232</f>
        <v>12000</v>
      </c>
      <c r="D231" s="90">
        <f>D232</f>
        <v>6000</v>
      </c>
      <c r="E231" s="90">
        <f>E232</f>
        <v>18000</v>
      </c>
      <c r="F231" s="90">
        <f>F232</f>
        <v>0</v>
      </c>
      <c r="G231" s="90">
        <f>G232</f>
        <v>18000</v>
      </c>
      <c r="H231" s="90">
        <f aca="true" t="shared" si="112" ref="H231:R231">H232</f>
        <v>0</v>
      </c>
      <c r="I231" s="90">
        <f t="shared" si="112"/>
        <v>3000</v>
      </c>
      <c r="J231" s="90">
        <f t="shared" si="112"/>
        <v>2000</v>
      </c>
      <c r="K231" s="90">
        <f>K232</f>
        <v>7000</v>
      </c>
      <c r="L231" s="90">
        <f>L232</f>
        <v>0</v>
      </c>
      <c r="M231" s="90">
        <f t="shared" si="112"/>
        <v>0</v>
      </c>
      <c r="N231" s="90">
        <f t="shared" si="112"/>
        <v>0</v>
      </c>
      <c r="O231" s="90">
        <f t="shared" si="112"/>
        <v>0</v>
      </c>
      <c r="P231" s="90">
        <v>0</v>
      </c>
      <c r="Q231" s="90">
        <f t="shared" si="112"/>
        <v>12000</v>
      </c>
      <c r="R231" s="90">
        <f t="shared" si="112"/>
        <v>12000</v>
      </c>
    </row>
    <row r="232" spans="1:18" ht="12.75" hidden="1">
      <c r="A232" s="91">
        <v>4241</v>
      </c>
      <c r="B232" s="92" t="s">
        <v>75</v>
      </c>
      <c r="C232" s="93">
        <f>SUM(H232:O232)</f>
        <v>12000</v>
      </c>
      <c r="D232" s="93">
        <v>6000</v>
      </c>
      <c r="E232" s="93">
        <f>C232+D232</f>
        <v>18000</v>
      </c>
      <c r="F232" s="93">
        <v>0</v>
      </c>
      <c r="G232" s="93">
        <f>E232+F232</f>
        <v>18000</v>
      </c>
      <c r="H232" s="93">
        <v>0</v>
      </c>
      <c r="I232" s="93">
        <v>3000</v>
      </c>
      <c r="J232" s="93">
        <v>2000</v>
      </c>
      <c r="K232" s="93">
        <v>7000</v>
      </c>
      <c r="L232" s="93">
        <v>0</v>
      </c>
      <c r="M232" s="93">
        <v>0</v>
      </c>
      <c r="N232" s="93">
        <v>0</v>
      </c>
      <c r="O232" s="93">
        <v>0</v>
      </c>
      <c r="P232" s="93">
        <v>0</v>
      </c>
      <c r="Q232" s="93">
        <f>C232*100%</f>
        <v>12000</v>
      </c>
      <c r="R232" s="93">
        <f>C232*100%</f>
        <v>12000</v>
      </c>
    </row>
    <row r="233" spans="1:18" ht="25.5" customHeight="1">
      <c r="A233" s="163" t="s">
        <v>132</v>
      </c>
      <c r="B233" s="163"/>
      <c r="C233" s="98">
        <f>C234+C238</f>
        <v>360000</v>
      </c>
      <c r="D233" s="98">
        <f aca="true" t="shared" si="113" ref="D233:R233">D234+D238</f>
        <v>477000</v>
      </c>
      <c r="E233" s="98">
        <f t="shared" si="113"/>
        <v>75000</v>
      </c>
      <c r="F233" s="98">
        <f t="shared" si="113"/>
        <v>0</v>
      </c>
      <c r="G233" s="98">
        <f t="shared" si="113"/>
        <v>75000</v>
      </c>
      <c r="H233" s="98">
        <f t="shared" si="113"/>
        <v>0</v>
      </c>
      <c r="I233" s="98">
        <f t="shared" si="113"/>
        <v>0</v>
      </c>
      <c r="J233" s="98">
        <f t="shared" si="113"/>
        <v>0</v>
      </c>
      <c r="K233" s="98">
        <f t="shared" si="113"/>
        <v>285000</v>
      </c>
      <c r="L233" s="98">
        <f t="shared" si="113"/>
        <v>0</v>
      </c>
      <c r="M233" s="98">
        <f t="shared" si="113"/>
        <v>75000</v>
      </c>
      <c r="N233" s="98">
        <f t="shared" si="113"/>
        <v>0</v>
      </c>
      <c r="O233" s="98">
        <f t="shared" si="113"/>
        <v>0</v>
      </c>
      <c r="P233" s="98">
        <f t="shared" si="113"/>
        <v>0</v>
      </c>
      <c r="Q233" s="98">
        <f t="shared" si="113"/>
        <v>360000</v>
      </c>
      <c r="R233" s="98">
        <f t="shared" si="113"/>
        <v>360000</v>
      </c>
    </row>
    <row r="234" spans="1:18" ht="12.75">
      <c r="A234" s="101">
        <v>3</v>
      </c>
      <c r="B234" s="102" t="s">
        <v>23</v>
      </c>
      <c r="C234" s="84">
        <f>C235</f>
        <v>75000</v>
      </c>
      <c r="D234" s="84">
        <f aca="true" t="shared" si="114" ref="D234:R236">D235</f>
        <v>477000</v>
      </c>
      <c r="E234" s="84">
        <f t="shared" si="114"/>
        <v>75000</v>
      </c>
      <c r="F234" s="84">
        <f t="shared" si="114"/>
        <v>0</v>
      </c>
      <c r="G234" s="84">
        <f t="shared" si="114"/>
        <v>75000</v>
      </c>
      <c r="H234" s="84">
        <f t="shared" si="114"/>
        <v>0</v>
      </c>
      <c r="I234" s="84">
        <f t="shared" si="114"/>
        <v>0</v>
      </c>
      <c r="J234" s="84">
        <f t="shared" si="114"/>
        <v>0</v>
      </c>
      <c r="K234" s="84">
        <f t="shared" si="114"/>
        <v>0</v>
      </c>
      <c r="L234" s="84">
        <f t="shared" si="114"/>
        <v>0</v>
      </c>
      <c r="M234" s="84">
        <f t="shared" si="114"/>
        <v>75000</v>
      </c>
      <c r="N234" s="84">
        <f t="shared" si="114"/>
        <v>0</v>
      </c>
      <c r="O234" s="84">
        <f t="shared" si="114"/>
        <v>0</v>
      </c>
      <c r="P234" s="84">
        <f t="shared" si="114"/>
        <v>0</v>
      </c>
      <c r="Q234" s="84">
        <f t="shared" si="114"/>
        <v>75000</v>
      </c>
      <c r="R234" s="84">
        <f t="shared" si="114"/>
        <v>75000</v>
      </c>
    </row>
    <row r="235" spans="1:18" ht="33.75">
      <c r="A235" s="85">
        <v>37</v>
      </c>
      <c r="B235" s="86" t="s">
        <v>105</v>
      </c>
      <c r="C235" s="87">
        <f>C236</f>
        <v>75000</v>
      </c>
      <c r="D235" s="87">
        <f t="shared" si="114"/>
        <v>477000</v>
      </c>
      <c r="E235" s="87">
        <f t="shared" si="114"/>
        <v>75000</v>
      </c>
      <c r="F235" s="87">
        <f t="shared" si="114"/>
        <v>0</v>
      </c>
      <c r="G235" s="87">
        <f t="shared" si="114"/>
        <v>75000</v>
      </c>
      <c r="H235" s="87">
        <f t="shared" si="114"/>
        <v>0</v>
      </c>
      <c r="I235" s="87">
        <f t="shared" si="114"/>
        <v>0</v>
      </c>
      <c r="J235" s="87">
        <f t="shared" si="114"/>
        <v>0</v>
      </c>
      <c r="K235" s="87">
        <f t="shared" si="114"/>
        <v>0</v>
      </c>
      <c r="L235" s="87">
        <f t="shared" si="114"/>
        <v>0</v>
      </c>
      <c r="M235" s="87">
        <f t="shared" si="114"/>
        <v>75000</v>
      </c>
      <c r="N235" s="87">
        <f t="shared" si="114"/>
        <v>0</v>
      </c>
      <c r="O235" s="87">
        <f t="shared" si="114"/>
        <v>0</v>
      </c>
      <c r="P235" s="87">
        <f t="shared" si="114"/>
        <v>0</v>
      </c>
      <c r="Q235" s="87">
        <f t="shared" si="114"/>
        <v>75000</v>
      </c>
      <c r="R235" s="87">
        <f t="shared" si="114"/>
        <v>75000</v>
      </c>
    </row>
    <row r="236" spans="1:18" ht="22.5">
      <c r="A236" s="88">
        <v>372</v>
      </c>
      <c r="B236" s="89" t="s">
        <v>106</v>
      </c>
      <c r="C236" s="90">
        <f>C237</f>
        <v>75000</v>
      </c>
      <c r="D236" s="90">
        <f t="shared" si="114"/>
        <v>477000</v>
      </c>
      <c r="E236" s="90">
        <f t="shared" si="114"/>
        <v>75000</v>
      </c>
      <c r="F236" s="90">
        <f t="shared" si="114"/>
        <v>0</v>
      </c>
      <c r="G236" s="90">
        <f t="shared" si="114"/>
        <v>75000</v>
      </c>
      <c r="H236" s="90">
        <f t="shared" si="114"/>
        <v>0</v>
      </c>
      <c r="I236" s="90">
        <f t="shared" si="114"/>
        <v>0</v>
      </c>
      <c r="J236" s="90">
        <f t="shared" si="114"/>
        <v>0</v>
      </c>
      <c r="K236" s="90">
        <f t="shared" si="114"/>
        <v>0</v>
      </c>
      <c r="L236" s="90">
        <f t="shared" si="114"/>
        <v>0</v>
      </c>
      <c r="M236" s="90">
        <f t="shared" si="114"/>
        <v>75000</v>
      </c>
      <c r="N236" s="90">
        <f t="shared" si="114"/>
        <v>0</v>
      </c>
      <c r="O236" s="90">
        <f t="shared" si="114"/>
        <v>0</v>
      </c>
      <c r="P236" s="90">
        <f t="shared" si="114"/>
        <v>0</v>
      </c>
      <c r="Q236" s="90">
        <f t="shared" si="114"/>
        <v>75000</v>
      </c>
      <c r="R236" s="90">
        <f t="shared" si="114"/>
        <v>75000</v>
      </c>
    </row>
    <row r="237" spans="1:18" ht="22.5" hidden="1">
      <c r="A237" s="91">
        <v>3722</v>
      </c>
      <c r="B237" s="92" t="s">
        <v>107</v>
      </c>
      <c r="C237" s="93">
        <f>SUM(H237:O237)</f>
        <v>75000</v>
      </c>
      <c r="D237" s="93">
        <v>477000</v>
      </c>
      <c r="E237" s="93">
        <v>75000</v>
      </c>
      <c r="F237" s="93">
        <v>0</v>
      </c>
      <c r="G237" s="93">
        <f>E237+F237</f>
        <v>75000</v>
      </c>
      <c r="H237" s="93">
        <v>0</v>
      </c>
      <c r="I237" s="93">
        <v>0</v>
      </c>
      <c r="J237" s="93">
        <v>0</v>
      </c>
      <c r="K237" s="93">
        <v>0</v>
      </c>
      <c r="L237" s="93">
        <v>0</v>
      </c>
      <c r="M237" s="93">
        <v>75000</v>
      </c>
      <c r="N237" s="93">
        <v>0</v>
      </c>
      <c r="O237" s="93">
        <v>0</v>
      </c>
      <c r="P237" s="93">
        <v>0</v>
      </c>
      <c r="Q237" s="93">
        <f>C237*100%</f>
        <v>75000</v>
      </c>
      <c r="R237" s="93">
        <f>C237*100%</f>
        <v>75000</v>
      </c>
    </row>
    <row r="238" spans="1:18" ht="22.5">
      <c r="A238" s="82">
        <v>4</v>
      </c>
      <c r="B238" s="83" t="s">
        <v>36</v>
      </c>
      <c r="C238" s="84">
        <f>C239</f>
        <v>285000</v>
      </c>
      <c r="D238" s="84">
        <f aca="true" t="shared" si="115" ref="D238:R240">D239</f>
        <v>0</v>
      </c>
      <c r="E238" s="84">
        <f t="shared" si="115"/>
        <v>0</v>
      </c>
      <c r="F238" s="84">
        <f t="shared" si="115"/>
        <v>0</v>
      </c>
      <c r="G238" s="84">
        <f t="shared" si="115"/>
        <v>0</v>
      </c>
      <c r="H238" s="84">
        <f t="shared" si="115"/>
        <v>0</v>
      </c>
      <c r="I238" s="84">
        <f t="shared" si="115"/>
        <v>0</v>
      </c>
      <c r="J238" s="84">
        <f t="shared" si="115"/>
        <v>0</v>
      </c>
      <c r="K238" s="84">
        <f t="shared" si="115"/>
        <v>285000</v>
      </c>
      <c r="L238" s="84">
        <f t="shared" si="115"/>
        <v>0</v>
      </c>
      <c r="M238" s="84">
        <f t="shared" si="115"/>
        <v>0</v>
      </c>
      <c r="N238" s="84">
        <f t="shared" si="115"/>
        <v>0</v>
      </c>
      <c r="O238" s="84">
        <f t="shared" si="115"/>
        <v>0</v>
      </c>
      <c r="P238" s="84">
        <f t="shared" si="115"/>
        <v>0</v>
      </c>
      <c r="Q238" s="84">
        <f t="shared" si="115"/>
        <v>285000</v>
      </c>
      <c r="R238" s="84">
        <f t="shared" si="115"/>
        <v>285000</v>
      </c>
    </row>
    <row r="239" spans="1:18" ht="22.5">
      <c r="A239" s="85">
        <v>42</v>
      </c>
      <c r="B239" s="86" t="s">
        <v>37</v>
      </c>
      <c r="C239" s="87">
        <f>C240</f>
        <v>285000</v>
      </c>
      <c r="D239" s="87">
        <f t="shared" si="115"/>
        <v>0</v>
      </c>
      <c r="E239" s="87">
        <f t="shared" si="115"/>
        <v>0</v>
      </c>
      <c r="F239" s="87">
        <f t="shared" si="115"/>
        <v>0</v>
      </c>
      <c r="G239" s="87">
        <f t="shared" si="115"/>
        <v>0</v>
      </c>
      <c r="H239" s="87">
        <f t="shared" si="115"/>
        <v>0</v>
      </c>
      <c r="I239" s="87">
        <f t="shared" si="115"/>
        <v>0</v>
      </c>
      <c r="J239" s="87">
        <f t="shared" si="115"/>
        <v>0</v>
      </c>
      <c r="K239" s="87">
        <f t="shared" si="115"/>
        <v>285000</v>
      </c>
      <c r="L239" s="87">
        <f t="shared" si="115"/>
        <v>0</v>
      </c>
      <c r="M239" s="87">
        <f t="shared" si="115"/>
        <v>0</v>
      </c>
      <c r="N239" s="87">
        <f t="shared" si="115"/>
        <v>0</v>
      </c>
      <c r="O239" s="87">
        <f t="shared" si="115"/>
        <v>0</v>
      </c>
      <c r="P239" s="87">
        <f t="shared" si="115"/>
        <v>0</v>
      </c>
      <c r="Q239" s="87">
        <f t="shared" si="115"/>
        <v>285000</v>
      </c>
      <c r="R239" s="87">
        <f t="shared" si="115"/>
        <v>285000</v>
      </c>
    </row>
    <row r="240" spans="1:18" ht="22.5">
      <c r="A240" s="88">
        <v>424</v>
      </c>
      <c r="B240" s="89" t="s">
        <v>38</v>
      </c>
      <c r="C240" s="90">
        <f>C241</f>
        <v>285000</v>
      </c>
      <c r="D240" s="90">
        <f t="shared" si="115"/>
        <v>0</v>
      </c>
      <c r="E240" s="90">
        <f t="shared" si="115"/>
        <v>0</v>
      </c>
      <c r="F240" s="90">
        <f t="shared" si="115"/>
        <v>0</v>
      </c>
      <c r="G240" s="90">
        <f t="shared" si="115"/>
        <v>0</v>
      </c>
      <c r="H240" s="90">
        <f t="shared" si="115"/>
        <v>0</v>
      </c>
      <c r="I240" s="90">
        <f t="shared" si="115"/>
        <v>0</v>
      </c>
      <c r="J240" s="90">
        <f t="shared" si="115"/>
        <v>0</v>
      </c>
      <c r="K240" s="90">
        <f t="shared" si="115"/>
        <v>285000</v>
      </c>
      <c r="L240" s="90">
        <f t="shared" si="115"/>
        <v>0</v>
      </c>
      <c r="M240" s="90">
        <f t="shared" si="115"/>
        <v>0</v>
      </c>
      <c r="N240" s="90">
        <f t="shared" si="115"/>
        <v>0</v>
      </c>
      <c r="O240" s="90">
        <f t="shared" si="115"/>
        <v>0</v>
      </c>
      <c r="P240" s="90">
        <f t="shared" si="115"/>
        <v>0</v>
      </c>
      <c r="Q240" s="90">
        <f t="shared" si="115"/>
        <v>285000</v>
      </c>
      <c r="R240" s="90">
        <f t="shared" si="115"/>
        <v>285000</v>
      </c>
    </row>
    <row r="241" spans="1:18" ht="12.75" hidden="1">
      <c r="A241" s="91">
        <v>4241</v>
      </c>
      <c r="B241" s="92" t="s">
        <v>75</v>
      </c>
      <c r="C241" s="93">
        <f>SUM(H241:O241)</f>
        <v>285000</v>
      </c>
      <c r="D241" s="93"/>
      <c r="E241" s="93"/>
      <c r="F241" s="93"/>
      <c r="G241" s="93"/>
      <c r="H241" s="93">
        <v>0</v>
      </c>
      <c r="I241" s="93">
        <v>0</v>
      </c>
      <c r="J241" s="93">
        <v>0</v>
      </c>
      <c r="K241" s="93">
        <v>285000</v>
      </c>
      <c r="L241" s="93">
        <v>0</v>
      </c>
      <c r="M241" s="93">
        <v>0</v>
      </c>
      <c r="N241" s="93">
        <v>0</v>
      </c>
      <c r="O241" s="93">
        <v>0</v>
      </c>
      <c r="P241" s="93">
        <v>0</v>
      </c>
      <c r="Q241" s="93">
        <f>C241*100%</f>
        <v>285000</v>
      </c>
      <c r="R241" s="93">
        <f>C241*100%</f>
        <v>285000</v>
      </c>
    </row>
    <row r="242" spans="1:18" ht="12.75">
      <c r="A242" s="91"/>
      <c r="B242" s="92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</row>
    <row r="243" spans="1:18" s="5" customFormat="1" ht="12.75">
      <c r="A243" s="179" t="s">
        <v>77</v>
      </c>
      <c r="B243" s="179"/>
      <c r="C243" s="114">
        <f aca="true" t="shared" si="116" ref="C243:R243">C6+C15+C116</f>
        <v>16134307.879999999</v>
      </c>
      <c r="D243" s="114" t="e">
        <f t="shared" si="116"/>
        <v>#REF!</v>
      </c>
      <c r="E243" s="114">
        <f t="shared" si="116"/>
        <v>13250222</v>
      </c>
      <c r="F243" s="114">
        <f t="shared" si="116"/>
        <v>342012.5</v>
      </c>
      <c r="G243" s="114">
        <f t="shared" si="116"/>
        <v>13592234.5</v>
      </c>
      <c r="H243" s="114">
        <f t="shared" si="116"/>
        <v>2255607.88</v>
      </c>
      <c r="I243" s="114">
        <f t="shared" si="116"/>
        <v>50500</v>
      </c>
      <c r="J243" s="114">
        <f t="shared" si="116"/>
        <v>704260</v>
      </c>
      <c r="K243" s="114">
        <f t="shared" si="116"/>
        <v>12598200</v>
      </c>
      <c r="L243" s="114">
        <f t="shared" si="116"/>
        <v>108500</v>
      </c>
      <c r="M243" s="114">
        <f t="shared" si="116"/>
        <v>368240</v>
      </c>
      <c r="N243" s="114">
        <f t="shared" si="116"/>
        <v>46000</v>
      </c>
      <c r="O243" s="114">
        <f t="shared" si="116"/>
        <v>3000</v>
      </c>
      <c r="P243" s="114">
        <f t="shared" si="116"/>
        <v>0</v>
      </c>
      <c r="Q243" s="114">
        <f t="shared" si="116"/>
        <v>16134307.879999999</v>
      </c>
      <c r="R243" s="114">
        <f t="shared" si="116"/>
        <v>16134307.879999999</v>
      </c>
    </row>
    <row r="244" spans="1:18" ht="12.75">
      <c r="A244" s="54"/>
      <c r="B244" s="8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</row>
    <row r="245" spans="1:18" ht="12.75">
      <c r="A245" s="55"/>
      <c r="B245" s="8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12.75">
      <c r="A246" s="55"/>
      <c r="B246" s="8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12.75">
      <c r="A247" s="55"/>
      <c r="B247" s="8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12.75">
      <c r="A248" s="55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12.75">
      <c r="A249" s="55"/>
      <c r="B249" s="8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12.75">
      <c r="A250" s="55"/>
      <c r="B250" s="8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12.75">
      <c r="A251" s="55"/>
      <c r="B251" s="8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12.75">
      <c r="A252" s="55"/>
      <c r="B252" s="8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12.75">
      <c r="A253" s="55"/>
      <c r="B253" s="8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12.75">
      <c r="A254" s="55"/>
      <c r="B254" s="8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12.75">
      <c r="A255" s="55"/>
      <c r="B255" s="8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12.75">
      <c r="A256" s="55"/>
      <c r="B256" s="8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12.75">
      <c r="A257" s="55"/>
      <c r="B257" s="8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12.75">
      <c r="A258" s="55"/>
      <c r="B258" s="8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12.75">
      <c r="A259" s="55"/>
      <c r="B259" s="8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12.75">
      <c r="A260" s="55"/>
      <c r="B260" s="8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12.75">
      <c r="A261" s="55"/>
      <c r="B261" s="8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12.75">
      <c r="A262" s="55"/>
      <c r="B262" s="8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12.75">
      <c r="A263" s="55"/>
      <c r="B263" s="8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12.75">
      <c r="A264" s="55"/>
      <c r="B264" s="8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12.75">
      <c r="A265" s="55"/>
      <c r="B265" s="8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12.75">
      <c r="A266" s="55"/>
      <c r="B266" s="8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12.75">
      <c r="A267" s="55"/>
      <c r="B267" s="8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12.75">
      <c r="A268" s="55"/>
      <c r="B268" s="8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12.75">
      <c r="A269" s="55"/>
      <c r="B269" s="8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12.75">
      <c r="A270" s="55"/>
      <c r="B270" s="8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12.75">
      <c r="A271" s="55"/>
      <c r="B271" s="8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12.75">
      <c r="A272" s="55"/>
      <c r="B272" s="8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12.75">
      <c r="A273" s="55"/>
      <c r="B273" s="8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12.75">
      <c r="A274" s="55"/>
      <c r="B274" s="8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12.75">
      <c r="A275" s="55"/>
      <c r="B275" s="8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12.75">
      <c r="A276" s="55"/>
      <c r="B276" s="8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12.75">
      <c r="A277" s="55"/>
      <c r="B277" s="8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12.75">
      <c r="A278" s="55"/>
      <c r="B278" s="8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12.75">
      <c r="A279" s="55"/>
      <c r="B279" s="8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12.75">
      <c r="A280" s="55"/>
      <c r="B280" s="8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12.75">
      <c r="A281" s="55"/>
      <c r="B281" s="8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12.75">
      <c r="A282" s="55"/>
      <c r="B282" s="8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12.75">
      <c r="A283" s="55"/>
      <c r="B283" s="8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12.75">
      <c r="A284" s="55"/>
      <c r="B284" s="8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12.75">
      <c r="A285" s="55"/>
      <c r="B285" s="8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12.75">
      <c r="A286" s="55"/>
      <c r="B286" s="8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12.75">
      <c r="A287" s="55"/>
      <c r="B287" s="8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12.75">
      <c r="A288" s="55"/>
      <c r="B288" s="8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12.75">
      <c r="A289" s="55"/>
      <c r="B289" s="8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12.75">
      <c r="A290" s="55"/>
      <c r="B290" s="8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12.75">
      <c r="A291" s="55"/>
      <c r="B291" s="8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12.75">
      <c r="A292" s="55"/>
      <c r="B292" s="8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12.75">
      <c r="A293" s="55"/>
      <c r="B293" s="8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12.75">
      <c r="A294" s="55"/>
      <c r="B294" s="8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12.75">
      <c r="A295" s="55"/>
      <c r="B295" s="8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12.75">
      <c r="A296" s="55"/>
      <c r="B296" s="8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12.75">
      <c r="A297" s="55"/>
      <c r="B297" s="8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12.75">
      <c r="A298" s="55"/>
      <c r="B298" s="8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12.75">
      <c r="A299" s="55"/>
      <c r="B299" s="8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12.75">
      <c r="A300" s="55"/>
      <c r="B300" s="8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12.75">
      <c r="A301" s="55"/>
      <c r="B301" s="8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12.75">
      <c r="A302" s="55"/>
      <c r="B302" s="8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12.75">
      <c r="A303" s="55"/>
      <c r="B303" s="8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12.75">
      <c r="A304" s="55"/>
      <c r="B304" s="8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12.75">
      <c r="A305" s="55"/>
      <c r="B305" s="8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12.75">
      <c r="A306" s="55"/>
      <c r="B306" s="8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12.75">
      <c r="A307" s="55"/>
      <c r="B307" s="8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12.75">
      <c r="A308" s="55"/>
      <c r="B308" s="8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12.75">
      <c r="A309" s="55"/>
      <c r="B309" s="8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12.75">
      <c r="A310" s="55"/>
      <c r="B310" s="8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12.75">
      <c r="A311" s="55"/>
      <c r="B311" s="8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12.75">
      <c r="A312" s="55"/>
      <c r="B312" s="8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12.75">
      <c r="A313" s="55"/>
      <c r="B313" s="8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12.75">
      <c r="A314" s="55"/>
      <c r="B314" s="8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12.75">
      <c r="A315" s="55"/>
      <c r="B315" s="8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12.75">
      <c r="A316" s="55"/>
      <c r="B316" s="8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12.75">
      <c r="A317" s="55"/>
      <c r="B317" s="8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12.75">
      <c r="A318" s="55"/>
      <c r="B318" s="8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12.75">
      <c r="A319" s="55"/>
      <c r="B319" s="8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12.75">
      <c r="A320" s="55"/>
      <c r="B320" s="8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12.75">
      <c r="A321" s="55"/>
      <c r="B321" s="8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12.75">
      <c r="A322" s="55"/>
      <c r="B322" s="8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12.75">
      <c r="A323" s="55"/>
      <c r="B323" s="8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12.75">
      <c r="A324" s="55"/>
      <c r="B324" s="8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12.75">
      <c r="A325" s="55"/>
      <c r="B325" s="8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12.75">
      <c r="A326" s="55"/>
      <c r="B326" s="8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12.75">
      <c r="A327" s="55"/>
      <c r="B327" s="8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12.75">
      <c r="A328" s="55"/>
      <c r="B328" s="8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12.75">
      <c r="A329" s="55"/>
      <c r="B329" s="8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12.75">
      <c r="A330" s="55"/>
      <c r="B330" s="8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t="12.75">
      <c r="A331" s="55"/>
      <c r="B331" s="8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12.75">
      <c r="A332" s="55"/>
      <c r="B332" s="8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12.75">
      <c r="A333" s="55"/>
      <c r="B333" s="8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12.75">
      <c r="A334" s="55"/>
      <c r="B334" s="8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12.75">
      <c r="A335" s="55"/>
      <c r="B335" s="8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t="12.75">
      <c r="A336" s="55"/>
      <c r="B336" s="8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t="12.75">
      <c r="A337" s="55"/>
      <c r="B337" s="8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12.75">
      <c r="A338" s="55"/>
      <c r="B338" s="8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12.75">
      <c r="A339" s="55"/>
      <c r="B339" s="8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12.75">
      <c r="A340" s="55"/>
      <c r="B340" s="8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t="12.75">
      <c r="A341" s="55"/>
      <c r="B341" s="8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12.75">
      <c r="A342" s="55"/>
      <c r="B342" s="8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12.75">
      <c r="A343" s="55"/>
      <c r="B343" s="8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12.75">
      <c r="A344" s="55"/>
      <c r="B344" s="8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12.75">
      <c r="A345" s="55"/>
      <c r="B345" s="8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12.75">
      <c r="A346" s="55"/>
      <c r="B346" s="8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12.75">
      <c r="A347" s="55"/>
      <c r="B347" s="8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12.75">
      <c r="A348" s="55"/>
      <c r="B348" s="8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12.75">
      <c r="A349" s="55"/>
      <c r="B349" s="8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t="12.75">
      <c r="A350" s="55"/>
      <c r="B350" s="8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ht="12.75">
      <c r="A351" s="55"/>
      <c r="B351" s="8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t="12.75">
      <c r="A352" s="55"/>
      <c r="B352" s="8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t="12.75">
      <c r="A353" s="55"/>
      <c r="B353" s="8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t="12.75">
      <c r="A354" s="55"/>
      <c r="B354" s="8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ht="12.75">
      <c r="A355" s="55"/>
      <c r="B355" s="8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ht="12.75">
      <c r="A356" s="55"/>
      <c r="B356" s="8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ht="12.75">
      <c r="A357" s="55"/>
      <c r="B357" s="8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t="12.75">
      <c r="A358" s="55"/>
      <c r="B358" s="8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t="12.75">
      <c r="A359" s="55"/>
      <c r="B359" s="8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ht="12.75">
      <c r="A360" s="55"/>
      <c r="B360" s="8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ht="12.75">
      <c r="A361" s="55"/>
      <c r="B361" s="8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t="12.75">
      <c r="A362" s="55"/>
      <c r="B362" s="8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ht="12.75">
      <c r="A363" s="55"/>
      <c r="B363" s="8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ht="12.75">
      <c r="A364" s="55"/>
      <c r="B364" s="8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t="12.75">
      <c r="A365" s="55"/>
      <c r="B365" s="8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ht="12.75">
      <c r="A366" s="55"/>
      <c r="B366" s="8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ht="12.75">
      <c r="A367" s="55"/>
      <c r="B367" s="8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t="12.75">
      <c r="A368" s="55"/>
      <c r="B368" s="8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t="12.75">
      <c r="A369" s="55"/>
      <c r="B369" s="8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ht="12.75">
      <c r="A370" s="55"/>
      <c r="B370" s="8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ht="12.75">
      <c r="A371" s="55"/>
      <c r="B371" s="8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ht="12.75">
      <c r="A372" s="55"/>
      <c r="B372" s="8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ht="12.75">
      <c r="A373" s="55"/>
      <c r="B373" s="8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t="12.75">
      <c r="A374" s="55"/>
      <c r="B374" s="8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t="12.75">
      <c r="A375" s="55"/>
      <c r="B375" s="8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ht="12.75">
      <c r="A376" s="55"/>
      <c r="B376" s="8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ht="12.75">
      <c r="A377" s="55"/>
      <c r="B377" s="8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ht="12.75">
      <c r="A378" s="55"/>
      <c r="B378" s="8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ht="12.75">
      <c r="A379" s="55"/>
      <c r="B379" s="8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t="12.75">
      <c r="A380" s="55"/>
      <c r="B380" s="8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t="12.75">
      <c r="A381" s="55"/>
      <c r="B381" s="8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ht="12.75">
      <c r="A382" s="55"/>
      <c r="B382" s="8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ht="12.75">
      <c r="A383" s="55"/>
      <c r="B383" s="8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ht="12.75">
      <c r="A384" s="55"/>
      <c r="B384" s="8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ht="12.75">
      <c r="A385" s="55"/>
      <c r="B385" s="8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ht="12.75">
      <c r="A386" s="55"/>
      <c r="B386" s="8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ht="12.75">
      <c r="A387" s="55"/>
      <c r="B387" s="8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ht="12.75">
      <c r="A388" s="55"/>
      <c r="B388" s="8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ht="12.75">
      <c r="A389" s="55"/>
      <c r="B389" s="8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12.75">
      <c r="A390" s="55"/>
      <c r="B390" s="8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ht="12.75">
      <c r="A391" s="55"/>
      <c r="B391" s="8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ht="12.75">
      <c r="A392" s="55"/>
      <c r="B392" s="8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ht="12.75">
      <c r="A393" s="55"/>
      <c r="B393" s="8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ht="12.75">
      <c r="A394" s="55"/>
      <c r="B394" s="8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ht="12.75">
      <c r="A395" s="55"/>
      <c r="B395" s="8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ht="12.75">
      <c r="A396" s="55"/>
      <c r="B396" s="8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ht="12.75">
      <c r="A397" s="55"/>
      <c r="B397" s="8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ht="12.75">
      <c r="A398" s="55"/>
      <c r="B398" s="8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ht="12.75">
      <c r="A399" s="55"/>
      <c r="B399" s="8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ht="12.75">
      <c r="A400" s="55"/>
      <c r="B400" s="8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ht="12.75">
      <c r="A401" s="55"/>
      <c r="B401" s="8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ht="12.75">
      <c r="A402" s="55"/>
      <c r="B402" s="8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ht="12.75">
      <c r="A403" s="55"/>
      <c r="B403" s="8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ht="12.75">
      <c r="A404" s="55"/>
      <c r="B404" s="8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ht="12.75">
      <c r="A405" s="55"/>
      <c r="B405" s="8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ht="12.75">
      <c r="A406" s="55"/>
      <c r="B406" s="8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12.75">
      <c r="A407" s="55"/>
      <c r="B407" s="8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ht="12.75">
      <c r="A408" s="55"/>
      <c r="B408" s="8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ht="12.75">
      <c r="A409" s="55"/>
      <c r="B409" s="8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ht="12.75">
      <c r="A410" s="55"/>
      <c r="B410" s="8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ht="12.75">
      <c r="A411" s="55"/>
      <c r="B411" s="8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ht="12.75">
      <c r="A412" s="55"/>
      <c r="B412" s="8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ht="12.75">
      <c r="A413" s="55"/>
      <c r="B413" s="8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ht="12.75">
      <c r="A414" s="55"/>
      <c r="B414" s="8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ht="12.75">
      <c r="A415" s="55"/>
      <c r="B415" s="8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ht="12.75">
      <c r="A416" s="55"/>
      <c r="B416" s="8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ht="12.75">
      <c r="A417" s="55"/>
      <c r="B417" s="8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1:18" ht="12.75">
      <c r="A418" s="55"/>
      <c r="B418" s="8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1:18" ht="12.75">
      <c r="A419" s="55"/>
      <c r="B419" s="8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1:18" ht="12.75">
      <c r="A420" s="55"/>
      <c r="B420" s="8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1:18" ht="12.75">
      <c r="A421" s="55"/>
      <c r="B421" s="8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1:18" ht="12.75">
      <c r="A422" s="55"/>
      <c r="B422" s="8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ht="12.75">
      <c r="A423" s="55"/>
      <c r="B423" s="8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ht="12.75">
      <c r="A424" s="55"/>
      <c r="B424" s="8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ht="12.75">
      <c r="A425" s="55"/>
      <c r="B425" s="8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18" ht="12.75">
      <c r="A426" s="55"/>
      <c r="B426" s="8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ht="12.75">
      <c r="A427" s="55"/>
      <c r="B427" s="8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1:18" ht="12.75">
      <c r="A428" s="55"/>
      <c r="B428" s="8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ht="12.75">
      <c r="A429" s="55"/>
      <c r="B429" s="8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ht="12.75">
      <c r="A430" s="55"/>
      <c r="B430" s="8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 ht="12.75">
      <c r="A431" s="55"/>
      <c r="B431" s="8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ht="12.75">
      <c r="A432" s="55"/>
      <c r="B432" s="8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ht="12.75">
      <c r="A433" s="55"/>
      <c r="B433" s="8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18" ht="12.75">
      <c r="A434" s="55"/>
      <c r="B434" s="8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1:18" ht="12.75">
      <c r="A435" s="55"/>
      <c r="B435" s="8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ht="12.75">
      <c r="A436" s="55"/>
      <c r="B436" s="8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1:18" ht="12.75">
      <c r="A437" s="55"/>
      <c r="B437" s="8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1:18" ht="12.75">
      <c r="A438" s="55"/>
      <c r="B438" s="8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1:18" ht="12.75">
      <c r="A439" s="55"/>
      <c r="B439" s="8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1:18" ht="12.75">
      <c r="A440" s="55"/>
      <c r="B440" s="8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ht="12.75">
      <c r="A441" s="55"/>
      <c r="B441" s="8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1:18" ht="12.75">
      <c r="A442" s="55"/>
      <c r="B442" s="8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1:18" ht="12.75">
      <c r="A443" s="55"/>
      <c r="B443" s="8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1:18" ht="12.75">
      <c r="A444" s="55"/>
      <c r="B444" s="8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1:18" ht="12.75">
      <c r="A445" s="55"/>
      <c r="B445" s="8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1:18" ht="12.75">
      <c r="A446" s="55"/>
      <c r="B446" s="8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1:18" ht="12.75">
      <c r="A447" s="55"/>
      <c r="B447" s="8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1:18" ht="12.75">
      <c r="A448" s="55"/>
      <c r="B448" s="8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1:18" ht="12.75">
      <c r="A449" s="55"/>
      <c r="B449" s="8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1:18" ht="12.75">
      <c r="A450" s="55"/>
      <c r="B450" s="8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ht="12.75">
      <c r="A451" s="55"/>
      <c r="B451" s="8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1:18" ht="12.75">
      <c r="A452" s="55"/>
      <c r="B452" s="8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ht="12.75">
      <c r="A453" s="55"/>
      <c r="B453" s="8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1:18" ht="12.75">
      <c r="A454" s="55"/>
      <c r="B454" s="8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1:18" ht="12.75">
      <c r="A455" s="55"/>
      <c r="B455" s="8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1:18" ht="12.75">
      <c r="A456" s="55"/>
      <c r="B456" s="8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8" ht="12.75">
      <c r="A457" s="55"/>
      <c r="B457" s="8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ht="12.75">
      <c r="A458" s="55"/>
      <c r="B458" s="8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1:18" ht="12.75">
      <c r="A459" s="55"/>
      <c r="B459" s="8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1:18" ht="12.75">
      <c r="A460" s="55"/>
      <c r="B460" s="8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1:18" ht="12.75">
      <c r="A461" s="55"/>
      <c r="B461" s="8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1:18" ht="12.75">
      <c r="A462" s="55"/>
      <c r="B462" s="8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1:18" ht="12.75">
      <c r="A463" s="55"/>
      <c r="B463" s="8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1:18" ht="12.75">
      <c r="A464" s="55"/>
      <c r="B464" s="8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8" ht="12.75">
      <c r="A465" s="55"/>
      <c r="B465" s="8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1:18" ht="12.75">
      <c r="A466" s="55"/>
      <c r="B466" s="8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1:18" ht="12.75">
      <c r="A467" s="55"/>
      <c r="B467" s="8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1:18" ht="12.75">
      <c r="A468" s="55"/>
      <c r="B468" s="8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1:18" ht="12.75">
      <c r="A469" s="55"/>
      <c r="B469" s="8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1:18" ht="12.75">
      <c r="A470" s="55"/>
      <c r="B470" s="8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1:18" ht="12.75">
      <c r="A471" s="55"/>
      <c r="B471" s="8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1:18" ht="12.75">
      <c r="A472" s="55"/>
      <c r="B472" s="8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1:18" ht="12.75">
      <c r="A473" s="55"/>
      <c r="B473" s="8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1:18" ht="12.75">
      <c r="A474" s="55"/>
      <c r="B474" s="8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1:18" ht="12.75">
      <c r="A475" s="55"/>
      <c r="B475" s="8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1:18" ht="12.75">
      <c r="A476" s="55"/>
      <c r="B476" s="8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1:18" ht="12.75">
      <c r="A477" s="55"/>
      <c r="B477" s="8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1:18" ht="12.75">
      <c r="A478" s="55"/>
      <c r="B478" s="8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1:18" ht="12.75">
      <c r="A479" s="55"/>
      <c r="B479" s="8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1:18" ht="12.75">
      <c r="A480" s="55"/>
      <c r="B480" s="8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1:18" ht="12.75">
      <c r="A481" s="55"/>
      <c r="B481" s="8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1:18" ht="12.75">
      <c r="A482" s="55"/>
      <c r="B482" s="8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1:18" ht="12.75">
      <c r="A483" s="55"/>
      <c r="B483" s="8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1:18" ht="12.75">
      <c r="A484" s="55"/>
      <c r="B484" s="8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1:18" ht="12.75">
      <c r="A485" s="55"/>
      <c r="B485" s="8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1:18" ht="12.75">
      <c r="A486" s="55"/>
      <c r="B486" s="8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1:18" ht="12.75">
      <c r="A487" s="55"/>
      <c r="B487" s="8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1:18" ht="12.75">
      <c r="A488" s="55"/>
      <c r="B488" s="8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1:18" ht="12.75">
      <c r="A489" s="55"/>
      <c r="B489" s="8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1:18" ht="12.75">
      <c r="A490" s="55"/>
      <c r="B490" s="8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1:18" ht="12.75">
      <c r="A491" s="55"/>
      <c r="B491" s="8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1:18" ht="12.75">
      <c r="A492" s="55"/>
      <c r="B492" s="8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1:18" ht="12.75">
      <c r="A493" s="55"/>
      <c r="B493" s="8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1:18" ht="12.75">
      <c r="A494" s="55"/>
      <c r="B494" s="8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1:18" ht="12.75">
      <c r="A495" s="55"/>
      <c r="B495" s="8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1:18" ht="12.75">
      <c r="A496" s="55"/>
      <c r="B496" s="8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1:18" ht="12.75">
      <c r="A497" s="55"/>
      <c r="B497" s="8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1:18" ht="12.75">
      <c r="A498" s="55"/>
      <c r="B498" s="8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1:18" ht="12.75">
      <c r="A499" s="55"/>
      <c r="B499" s="8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1:18" ht="12.75">
      <c r="A500" s="55"/>
      <c r="B500" s="8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1:18" ht="12.75">
      <c r="A501" s="55"/>
      <c r="B501" s="8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1:18" ht="12.75">
      <c r="A502" s="55"/>
      <c r="B502" s="8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1:18" ht="12.75">
      <c r="A503" s="55"/>
      <c r="B503" s="8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1:18" ht="12.75">
      <c r="A504" s="55"/>
      <c r="B504" s="8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1:18" ht="12.75">
      <c r="A505" s="55"/>
      <c r="B505" s="8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1:18" ht="12.75">
      <c r="A506" s="55"/>
      <c r="B506" s="8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1:18" ht="12.75">
      <c r="A507" s="55"/>
      <c r="B507" s="8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1:18" ht="12.75">
      <c r="A508" s="55"/>
      <c r="B508" s="8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1:18" ht="12.75">
      <c r="A509" s="55"/>
      <c r="B509" s="8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1:18" ht="12.75">
      <c r="A510" s="55"/>
      <c r="B510" s="8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1:18" ht="12.75">
      <c r="A511" s="55"/>
      <c r="B511" s="8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1:18" ht="12.75">
      <c r="A512" s="55"/>
      <c r="B512" s="8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1:18" ht="12.75">
      <c r="A513" s="55"/>
      <c r="B513" s="8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1:18" ht="12.75">
      <c r="A514" s="55"/>
      <c r="B514" s="8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1:18" ht="12.75">
      <c r="A515" s="55"/>
      <c r="B515" s="8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1:18" ht="12.75">
      <c r="A516" s="55"/>
      <c r="B516" s="8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1:18" ht="12.75">
      <c r="A517" s="55"/>
      <c r="B517" s="8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1:18" ht="12.75">
      <c r="A518" s="55"/>
      <c r="B518" s="8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1:18" ht="12.75">
      <c r="A519" s="55"/>
      <c r="B519" s="8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1:18" ht="12.75">
      <c r="A520" s="55"/>
      <c r="B520" s="8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1:18" ht="12.75">
      <c r="A521" s="55"/>
      <c r="B521" s="8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1:18" ht="12.75">
      <c r="A522" s="55"/>
      <c r="B522" s="8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1:18" ht="12.75">
      <c r="A523" s="55"/>
      <c r="B523" s="8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1:18" ht="12.75">
      <c r="A524" s="55"/>
      <c r="B524" s="8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1:18" ht="12.75">
      <c r="A525" s="55"/>
      <c r="B525" s="8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1:18" ht="12.75">
      <c r="A526" s="55"/>
      <c r="B526" s="8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1:18" ht="12.75">
      <c r="A527" s="55"/>
      <c r="B527" s="8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1:18" ht="12.75">
      <c r="A528" s="55"/>
      <c r="B528" s="8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1:18" ht="12.75">
      <c r="A529" s="55"/>
      <c r="B529" s="8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1:18" ht="12.75">
      <c r="A530" s="55"/>
      <c r="B530" s="8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1:18" ht="12.75">
      <c r="A531" s="55"/>
      <c r="B531" s="8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</row>
  </sheetData>
  <sheetProtection/>
  <mergeCells count="31">
    <mergeCell ref="A233:B233"/>
    <mergeCell ref="A109:B109"/>
    <mergeCell ref="A110:B110"/>
    <mergeCell ref="A102:B102"/>
    <mergeCell ref="A117:B117"/>
    <mergeCell ref="A118:B118"/>
    <mergeCell ref="A243:B243"/>
    <mergeCell ref="A6:B6"/>
    <mergeCell ref="A30:B30"/>
    <mergeCell ref="A160:B160"/>
    <mergeCell ref="A188:B188"/>
    <mergeCell ref="A76:B76"/>
    <mergeCell ref="A29:B29"/>
    <mergeCell ref="A217:B217"/>
    <mergeCell ref="A165:B165"/>
    <mergeCell ref="A82:B82"/>
    <mergeCell ref="A72:B72"/>
    <mergeCell ref="A71:B71"/>
    <mergeCell ref="A7:B7"/>
    <mergeCell ref="A8:B8"/>
    <mergeCell ref="A9:B9"/>
    <mergeCell ref="A203:B203"/>
    <mergeCell ref="A116:B116"/>
    <mergeCell ref="A156:B156"/>
    <mergeCell ref="A96:B96"/>
    <mergeCell ref="A15:B15"/>
    <mergeCell ref="A16:B16"/>
    <mergeCell ref="A1:O1"/>
    <mergeCell ref="A18:B18"/>
    <mergeCell ref="A17:B17"/>
    <mergeCell ref="A70:B70"/>
  </mergeCells>
  <printOptions horizontalCentered="1"/>
  <pageMargins left="0.25" right="0.25" top="0.75" bottom="0.75" header="0.3" footer="0.3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Tina</cp:lastModifiedBy>
  <cp:lastPrinted>2019-12-27T11:08:41Z</cp:lastPrinted>
  <dcterms:created xsi:type="dcterms:W3CDTF">2013-09-11T11:00:21Z</dcterms:created>
  <dcterms:modified xsi:type="dcterms:W3CDTF">2019-12-27T11:08:51Z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